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9120" tabRatio="601" activeTab="0"/>
  </bookViews>
  <sheets>
    <sheet name="EiT podstawowe" sheetId="1" r:id="rId1"/>
    <sheet name="EiT KSS - ST - OiTS" sheetId="2" r:id="rId2"/>
    <sheet name="EiT dypl" sheetId="3" r:id="rId3"/>
  </sheets>
  <definedNames>
    <definedName name="_xlnm.Print_Area" localSheetId="2">'EiT dypl'!$A$1:$J$40</definedName>
    <definedName name="_xlnm.Print_Area" localSheetId="1">'EiT KSS - ST - OiTS'!$A$2:$X$54</definedName>
    <definedName name="_xlnm.Print_Area" localSheetId="0">'EiT podstawowe'!$A$1:$AV$59</definedName>
  </definedNames>
  <calcPr fullCalcOnLoad="1"/>
</workbook>
</file>

<file path=xl/sharedStrings.xml><?xml version="1.0" encoding="utf-8"?>
<sst xmlns="http://schemas.openxmlformats.org/spreadsheetml/2006/main" count="325" uniqueCount="209">
  <si>
    <t>Projektowanie urządzeń mikroprocesorowych</t>
  </si>
  <si>
    <t>Energoelektronicznie sterowane układy napędowe</t>
  </si>
  <si>
    <t>Projektowanie układów mikroprocesorowych</t>
  </si>
  <si>
    <t>System operacyjny UNIX</t>
  </si>
  <si>
    <t>Zasilanie i ochrona przepięciowa w telekomunikacji</t>
  </si>
  <si>
    <t xml:space="preserve">SUMA </t>
  </si>
  <si>
    <t>dr B. Kulesz</t>
  </si>
  <si>
    <t>Napęd i sterowanie robotów mobilnych</t>
  </si>
  <si>
    <t>Diagnostyka w pojazdach</t>
  </si>
  <si>
    <t>Podstawy przetwarzania sygnałów</t>
  </si>
  <si>
    <t>Przekształtniki wysokoczęstotliwościowe</t>
  </si>
  <si>
    <t>Systemy CAD w układach sterowania</t>
  </si>
  <si>
    <t>Elektroniczne systemy zabezpieczeń i kontroli dostępu</t>
  </si>
  <si>
    <t>Analiza tolerancji i wrażliwości układów elektronicznych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</si>
  <si>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</si>
  <si>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</si>
  <si>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</si>
  <si>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</si>
  <si>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</si>
  <si>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</si>
  <si>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</si>
  <si>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</si>
  <si>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</si>
  <si>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</si>
  <si>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</si>
  <si>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</si>
  <si>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</si>
  <si>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</si>
  <si>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</si>
  <si>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</si>
  <si>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</si>
  <si>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</si>
  <si>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Algebra</t>
  </si>
  <si>
    <t>Analiza matematyczna</t>
  </si>
  <si>
    <t xml:space="preserve">Fizyka </t>
  </si>
  <si>
    <t>Energoelektronika</t>
  </si>
  <si>
    <t>RAZEM</t>
  </si>
  <si>
    <t>Liczba egzaminów</t>
  </si>
  <si>
    <t>Nazwa przedmiotu</t>
  </si>
  <si>
    <t>ECTS</t>
  </si>
  <si>
    <t>godz.</t>
  </si>
  <si>
    <t>SUMA PUNKTÓW/GODZIN</t>
  </si>
  <si>
    <t xml:space="preserve">Wychowanie fizyczne </t>
  </si>
  <si>
    <r>
      <t xml:space="preserve"> - egzamin (</t>
    </r>
    <r>
      <rPr>
        <i/>
        <sz val="10"/>
        <rFont val="Arial CE"/>
        <family val="2"/>
      </rPr>
      <t>w rubryce liczba godzin</t>
    </r>
    <r>
      <rPr>
        <sz val="10"/>
        <rFont val="Arial CE"/>
        <family val="0"/>
      </rPr>
      <t>)</t>
    </r>
  </si>
  <si>
    <t>Programowanie układów mikroprocesorowych</t>
  </si>
  <si>
    <t>Pomiary i przyrządy elektroniczne</t>
  </si>
  <si>
    <t>Sterowniki programowalne</t>
  </si>
  <si>
    <t>Podstawy telekomunikacji</t>
  </si>
  <si>
    <t>Lp</t>
  </si>
  <si>
    <t>C</t>
  </si>
  <si>
    <t>Oprogramowanie systemów pomiarowych</t>
  </si>
  <si>
    <t>Semestr studiów</t>
  </si>
  <si>
    <t>Autor programu</t>
  </si>
  <si>
    <t>prof. B. Grzesik</t>
  </si>
  <si>
    <t>D</t>
  </si>
  <si>
    <t>dr J. Tokarski</t>
  </si>
  <si>
    <t>Układy elektroniki przemysłowej</t>
  </si>
  <si>
    <t>dr A. Met</t>
  </si>
  <si>
    <r>
      <t xml:space="preserve">z przeniesienia </t>
    </r>
    <r>
      <rPr>
        <i/>
        <sz val="10"/>
        <rFont val="Arial CE"/>
        <family val="0"/>
      </rPr>
      <t>(liczba egzaminów)</t>
    </r>
    <r>
      <rPr>
        <b/>
        <sz val="10"/>
        <rFont val="Arial CE"/>
        <family val="2"/>
      </rPr>
      <t xml:space="preserve"> </t>
    </r>
  </si>
  <si>
    <t>Podstawy automatyki i sterowania</t>
  </si>
  <si>
    <t xml:space="preserve"> </t>
  </si>
  <si>
    <t>Podstawy statystyki matematycznej</t>
  </si>
  <si>
    <t>Systemy operacyjne</t>
  </si>
  <si>
    <t>Systemy i sieci telekomunikacyjne</t>
  </si>
  <si>
    <t>Eksploatacja syst.elektron.i telekom.</t>
  </si>
  <si>
    <t>Przedmioty kierunkowe</t>
  </si>
  <si>
    <t>Telemedycyna</t>
  </si>
  <si>
    <t>Komputerowo wspomagane projektowanie w elektronice</t>
  </si>
  <si>
    <t>Układy elektroniczne</t>
  </si>
  <si>
    <t>Metodyka i technika programowania</t>
  </si>
  <si>
    <t>Obwody i sygnały</t>
  </si>
  <si>
    <t>Elementy elektroniczne</t>
  </si>
  <si>
    <t>Technika obliczeniowa i symulacyjna</t>
  </si>
  <si>
    <t>BHP z ergonomią</t>
  </si>
  <si>
    <t>Technologia elementów elektronicznych</t>
  </si>
  <si>
    <t>Metody komputerowe w elektronice</t>
  </si>
  <si>
    <r>
      <t xml:space="preserve"> Kierunek </t>
    </r>
    <r>
      <rPr>
        <b/>
        <i/>
        <sz val="11"/>
        <rFont val="Arial CE"/>
        <family val="0"/>
      </rPr>
      <t>Elektronika i Telekomunikacja</t>
    </r>
    <r>
      <rPr>
        <b/>
        <sz val="11"/>
        <rFont val="Arial CE"/>
        <family val="2"/>
      </rPr>
      <t>, studia stacjonarne I stopnia.</t>
    </r>
  </si>
  <si>
    <t>Wybrane języki programowania</t>
  </si>
  <si>
    <t>Techniki bezprzewodowe</t>
  </si>
  <si>
    <t>Anteny i propagacja fal</t>
  </si>
  <si>
    <t>Roboty i manipulatory</t>
  </si>
  <si>
    <t>Przetworniki elektromechaniczne i aktuatory dla elektroników</t>
  </si>
  <si>
    <t>Systemy pomiarowo-sterujące</t>
  </si>
  <si>
    <t>Technologie MEMS</t>
  </si>
  <si>
    <t>Komputerowe metody projektowania systemów mechatr.</t>
  </si>
  <si>
    <t xml:space="preserve">Specjalność -  suma punktów/godzin </t>
  </si>
  <si>
    <t>Urządzenia sieci telekomunikacyjnych</t>
  </si>
  <si>
    <r>
      <t xml:space="preserve"> Kierunek </t>
    </r>
    <r>
      <rPr>
        <b/>
        <i/>
        <sz val="10"/>
        <rFont val="Arial CE"/>
        <family val="2"/>
      </rPr>
      <t>Elektronika i Telekomunikacja</t>
    </r>
    <r>
      <rPr>
        <b/>
        <sz val="10"/>
        <rFont val="Arial CE"/>
        <family val="2"/>
      </rPr>
      <t>, studia stacjonarne I stopnia</t>
    </r>
  </si>
  <si>
    <t>Wspomagana komputerowo synteza układów analogowych</t>
  </si>
  <si>
    <t>Inżynieria dżwięku i obrazu</t>
  </si>
  <si>
    <t>Techniki i systemy multimedialne</t>
  </si>
  <si>
    <t>Projektowanie urządzeń elektronicznych</t>
  </si>
  <si>
    <t>Telekomunikacja mobilna</t>
  </si>
  <si>
    <t>prof. L.Topór-Kamiński</t>
  </si>
  <si>
    <t>Podstawy bezpieczeństwa systemów teleinformatycznych</t>
  </si>
  <si>
    <t>Zastosowania nadprzewodnictwa</t>
  </si>
  <si>
    <t>dr A.Nocoń</t>
  </si>
  <si>
    <t>Wzmacniacze elektroniczne</t>
  </si>
  <si>
    <t>Sieci neuronowe i logika rozmyta w ukł. sterowania</t>
  </si>
  <si>
    <t>Inżynieria materiałowa</t>
  </si>
  <si>
    <t>Sensory opto i mikroelektroniczne</t>
  </si>
  <si>
    <t>Praktyka zawodowa</t>
  </si>
  <si>
    <t>3 tyg</t>
  </si>
  <si>
    <t>Praktyka dyplomowa</t>
  </si>
  <si>
    <t>Optyka światłowodów</t>
  </si>
  <si>
    <t>Technika światłowodowa</t>
  </si>
  <si>
    <t>Projektowanie układów optoelektronicznych</t>
  </si>
  <si>
    <t>Materiałoznawstwo optyczne i optoelektroniczne</t>
  </si>
  <si>
    <t>Nowoczesne układy elektroniczne</t>
  </si>
  <si>
    <t>Wybrane zagadnienia z optoelektroniki</t>
  </si>
  <si>
    <t>Wybrane zagadnienia z telemedycyny</t>
  </si>
  <si>
    <t>Wybrane zagadnienia z techniki światłowodowej</t>
  </si>
  <si>
    <t>Projekt inżynierski</t>
  </si>
  <si>
    <t>Teoria pola</t>
  </si>
  <si>
    <t>Elektronika - wybrane zagadnienia</t>
  </si>
  <si>
    <t xml:space="preserve">Język angielski </t>
  </si>
  <si>
    <t xml:space="preserve">Układy mikro-elektromechaniczne </t>
  </si>
  <si>
    <t xml:space="preserve">Technika cyfrowa </t>
  </si>
  <si>
    <t>Ultradżwięki i zastosowania</t>
  </si>
  <si>
    <t>prof. M. Urbańczyk</t>
  </si>
  <si>
    <t>SUMA GODZIN</t>
  </si>
  <si>
    <t>Przedmioty humanistyczno-ekonomiczno-społeczne</t>
  </si>
  <si>
    <t>Technikia inżynierska I</t>
  </si>
  <si>
    <t>Technika inżynierska II</t>
  </si>
  <si>
    <t>3+0</t>
  </si>
  <si>
    <t>2+1</t>
  </si>
  <si>
    <t>4+0</t>
  </si>
  <si>
    <t>9 + 1 = 10</t>
  </si>
  <si>
    <t>Mikrokontrolery i karty pomiarowe</t>
  </si>
  <si>
    <t>Podstawy prawa dla inżynierów</t>
  </si>
  <si>
    <r>
      <t xml:space="preserve"> z przeniesienia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ECTS</t>
    </r>
    <r>
      <rPr>
        <sz val="10"/>
        <rFont val="Arial CE"/>
        <family val="0"/>
      </rPr>
      <t xml:space="preserve">, </t>
    </r>
    <r>
      <rPr>
        <i/>
        <sz val="10"/>
        <rFont val="Arial CE"/>
        <family val="0"/>
      </rPr>
      <t>liczba godzin</t>
    </r>
    <r>
      <rPr>
        <sz val="10"/>
        <rFont val="Arial CE"/>
        <family val="0"/>
      </rPr>
      <t>)</t>
    </r>
    <r>
      <rPr>
        <b/>
        <sz val="10"/>
        <rFont val="Arial CE"/>
        <family val="2"/>
      </rPr>
      <t xml:space="preserve"> </t>
    </r>
  </si>
  <si>
    <t xml:space="preserve">Podstawy zarządzania dla inżynierów </t>
  </si>
  <si>
    <t>Zarządzanie informacją</t>
  </si>
  <si>
    <t>prof. T. Pustelny</t>
  </si>
  <si>
    <t>Nowoczesne metody diagnostyki i terapii medycznej</t>
  </si>
  <si>
    <r>
      <t xml:space="preserve">KODOWANIE PRZEDMIOTÓW: </t>
    </r>
    <r>
      <rPr>
        <b/>
        <sz val="10"/>
        <rFont val="Arial CE"/>
        <family val="0"/>
      </rPr>
      <t>Ts1-Lp-SEM</t>
    </r>
    <r>
      <rPr>
        <i/>
        <sz val="10"/>
        <rFont val="Arial CE"/>
        <family val="0"/>
      </rPr>
      <t xml:space="preserve"> ; gdzie za Lp należy wstawić liczbę porządkową z siatki, za SEM wstawić nr semestru liczbą rzymską</t>
    </r>
  </si>
  <si>
    <r>
      <t xml:space="preserve">KODOWANIE PRZEDMIOTÓW: </t>
    </r>
    <r>
      <rPr>
        <b/>
        <sz val="10"/>
        <rFont val="Arial CE"/>
        <family val="0"/>
      </rPr>
      <t>Ts1-Lp-SEM</t>
    </r>
    <r>
      <rPr>
        <i/>
        <sz val="10"/>
        <rFont val="Arial CE"/>
        <family val="0"/>
      </rPr>
      <t xml:space="preserve"> ; gdzie za Lp należy wstawić liczbę porz. z siatki, za SEM wstawić nr semestru liczbą rzymską</t>
    </r>
  </si>
  <si>
    <t>Blok przedmiotów technicznych obieralnych KSS (Komputerowe systemy sterowania)</t>
  </si>
  <si>
    <t>Blok przedmiotów technicznych obieralnych ST (Systemy teleinformatyczne)</t>
  </si>
  <si>
    <t>Blok przedmiotów technicznych obieralnych OEiTS (Optoelektronika i technika światłowodowa)</t>
  </si>
  <si>
    <t>Przedmioty techniczne obieralne</t>
  </si>
  <si>
    <t>V a</t>
  </si>
  <si>
    <t>V b</t>
  </si>
  <si>
    <t>V c</t>
  </si>
  <si>
    <t>prof. P. Sowa</t>
  </si>
  <si>
    <t>dr T. Topór-Kamiński</t>
  </si>
  <si>
    <t>dr K. Musioł</t>
  </si>
  <si>
    <t>prof. M. Kampik</t>
  </si>
  <si>
    <t>prof. M. Pasko, dr T. Adrikowski</t>
  </si>
  <si>
    <t>dr K. Konopka</t>
  </si>
  <si>
    <t>dr B. Kasperczyk</t>
  </si>
  <si>
    <t>prof. K. Kluszczyński, dr W. Burlikowski</t>
  </si>
  <si>
    <t>dr W. Burlikowski, prof. K. Kluszczyński</t>
  </si>
  <si>
    <t>dr M. Hyla</t>
  </si>
  <si>
    <t>prof. B. Grzesik, prof. Z. Kaczmarczyk</t>
  </si>
  <si>
    <t xml:space="preserve">Komputerowe wspomaganie projektowania układów  energoelektronicznych </t>
  </si>
  <si>
    <t xml:space="preserve">dr M. Kasprzak, dr T. Biskup </t>
  </si>
  <si>
    <t>dr T. Stenzel, dr M. Sajkowski</t>
  </si>
  <si>
    <t>dr A. Nocoń</t>
  </si>
  <si>
    <t>dr R. Niestrój</t>
  </si>
  <si>
    <r>
      <t xml:space="preserve"> Kierunek </t>
    </r>
    <r>
      <rPr>
        <b/>
        <i/>
        <sz val="11"/>
        <rFont val="Arial CE"/>
        <family val="2"/>
      </rPr>
      <t>Elektronika i Telekomunikacja</t>
    </r>
    <r>
      <rPr>
        <b/>
        <sz val="11"/>
        <rFont val="Arial CE"/>
        <family val="2"/>
      </rPr>
      <t>, studia stacjonarne I stopnia. Specjalność: Inżynieria systemów elektronicznych</t>
    </r>
  </si>
  <si>
    <t>Technika mikroprocesorowa</t>
  </si>
  <si>
    <t>Deklaracja zgodności - badania wyrobów elektronicznych i telekomunikacyjnych</t>
  </si>
  <si>
    <t>dr D. Gonscz</t>
  </si>
  <si>
    <t>Konstruowanie i projektowanie urządzeń</t>
  </si>
  <si>
    <t>Cyfrowe przetwarzanie sygnałów</t>
  </si>
  <si>
    <t>Podstawy radiotechniki</t>
  </si>
  <si>
    <t>dr Burliokowski</t>
  </si>
  <si>
    <t>BLOKI PRZEDMIOTÓW TECHNICZNYCH OBIERALNYCH:</t>
  </si>
  <si>
    <t>Komputerowe systemy sterowania,  Systemy teleinformatyczne, Optoelektronika i technika światłowodowa</t>
  </si>
  <si>
    <t>za SEM wstawić nr semestru liczbą rzymską</t>
  </si>
  <si>
    <t>KODOWANIE PRZEDMIOTÓW: Ts1-Lp-SEM ; gdzie za Lp należy wstawić liczbę porządkową z siatki poprzedzoną literą "D",</t>
  </si>
  <si>
    <t>Przedmioty dyplomowe obieralne</t>
  </si>
  <si>
    <t>PRZEDMIOTY DYPLOMOWE OBIERALNE</t>
  </si>
  <si>
    <t>A01</t>
  </si>
  <si>
    <t>A02</t>
  </si>
  <si>
    <t>A09</t>
  </si>
  <si>
    <t>A08</t>
  </si>
  <si>
    <t>A03</t>
  </si>
  <si>
    <t>A04</t>
  </si>
  <si>
    <t>A05</t>
  </si>
  <si>
    <t>A06</t>
  </si>
  <si>
    <t>A07</t>
  </si>
  <si>
    <t>B01</t>
  </si>
  <si>
    <t>B02</t>
  </si>
  <si>
    <t>B09</t>
  </si>
  <si>
    <t>B03</t>
  </si>
  <si>
    <t>B04</t>
  </si>
  <si>
    <t>B05</t>
  </si>
  <si>
    <t>B06</t>
  </si>
  <si>
    <t>B07</t>
  </si>
  <si>
    <t>B08</t>
  </si>
  <si>
    <t>C01</t>
  </si>
  <si>
    <t>C02</t>
  </si>
  <si>
    <t>C09</t>
  </si>
  <si>
    <t>C03</t>
  </si>
  <si>
    <t>C04</t>
  </si>
  <si>
    <t>C05</t>
  </si>
  <si>
    <t>C06</t>
  </si>
  <si>
    <t>C07</t>
  </si>
  <si>
    <t>C08</t>
  </si>
  <si>
    <t>Procesory sygnałowe w energoelektronicznych układach sterowania maszyn elektrycznych</t>
  </si>
  <si>
    <t>25a</t>
  </si>
  <si>
    <t>Optoelectronics</t>
  </si>
  <si>
    <t>Optoelektronika</t>
  </si>
  <si>
    <t>15a</t>
  </si>
  <si>
    <t>Measurement science</t>
  </si>
  <si>
    <t>Metrologia</t>
  </si>
  <si>
    <t>Obowiązuje od roku akademickiego 2016/17 zatwierdzone uchwałą Rady Wydziału 26.04.2016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</si>
</sst>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u val="single"/>
      <sz val="10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i/>
      <sz val="11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52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44" fontId="0" fillId="0" borderId="0" xfId="60" applyAlignment="1">
      <alignment/>
    </xf>
    <xf numFmtId="0" fontId="1" fillId="0" borderId="26" xfId="0" applyFont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5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44" fontId="0" fillId="0" borderId="0" xfId="60" applyFont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6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9" xfId="0" applyFont="1" applyFill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5" fillId="0" borderId="62" xfId="0" applyFont="1" applyFill="1" applyBorder="1" applyAlignment="1">
      <alignment horizontal="right"/>
    </xf>
    <xf numFmtId="0" fontId="5" fillId="0" borderId="67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right"/>
    </xf>
    <xf numFmtId="0" fontId="1" fillId="0" borderId="70" xfId="0" applyFont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4" fillId="0" borderId="54" xfId="0" applyFont="1" applyBorder="1" applyAlignment="1">
      <alignment/>
    </xf>
    <xf numFmtId="0" fontId="1" fillId="0" borderId="5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71" xfId="0" applyBorder="1" applyAlignment="1">
      <alignment/>
    </xf>
    <xf numFmtId="0" fontId="12" fillId="3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72" xfId="0" applyFont="1" applyBorder="1" applyAlignment="1">
      <alignment/>
    </xf>
    <xf numFmtId="0" fontId="0" fillId="33" borderId="62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69" xfId="0" applyFont="1" applyBorder="1" applyAlignment="1">
      <alignment/>
    </xf>
    <xf numFmtId="0" fontId="0" fillId="33" borderId="0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74" xfId="0" applyBorder="1" applyAlignment="1">
      <alignment horizontal="right"/>
    </xf>
    <xf numFmtId="0" fontId="1" fillId="0" borderId="74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1" fillId="0" borderId="66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0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34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7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8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8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7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86" xfId="0" applyBorder="1" applyAlignment="1">
      <alignment horizontal="right"/>
    </xf>
    <xf numFmtId="0" fontId="0" fillId="0" borderId="87" xfId="0" applyBorder="1" applyAlignment="1">
      <alignment horizontal="right"/>
    </xf>
    <xf numFmtId="0" fontId="1" fillId="0" borderId="8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89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1" fillId="0" borderId="88" xfId="0" applyFont="1" applyBorder="1" applyAlignment="1">
      <alignment/>
    </xf>
    <xf numFmtId="0" fontId="0" fillId="0" borderId="94" xfId="0" applyFont="1" applyFill="1" applyBorder="1" applyAlignment="1">
      <alignment horizontal="center"/>
    </xf>
    <xf numFmtId="0" fontId="1" fillId="0" borderId="8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44" fontId="0" fillId="0" borderId="50" xfId="6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34" borderId="104" xfId="0" applyFont="1" applyFill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2" xfId="0" applyFont="1" applyFill="1" applyBorder="1" applyAlignment="1">
      <alignment/>
    </xf>
    <xf numFmtId="0" fontId="1" fillId="0" borderId="112" xfId="0" applyFont="1" applyBorder="1" applyAlignment="1">
      <alignment/>
    </xf>
    <xf numFmtId="0" fontId="6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113" xfId="0" applyFont="1" applyFill="1" applyBorder="1" applyAlignment="1">
      <alignment horizontal="right"/>
    </xf>
    <xf numFmtId="0" fontId="5" fillId="0" borderId="114" xfId="0" applyFont="1" applyFill="1" applyBorder="1" applyAlignment="1">
      <alignment horizontal="left"/>
    </xf>
    <xf numFmtId="0" fontId="0" fillId="0" borderId="113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1" xfId="0" applyFill="1" applyBorder="1" applyAlignment="1">
      <alignment horizontal="center"/>
    </xf>
    <xf numFmtId="0" fontId="0" fillId="0" borderId="7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72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" fillId="0" borderId="7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4" fontId="5" fillId="0" borderId="19" xfId="0" applyNumberFormat="1" applyFont="1" applyBorder="1" applyAlignment="1">
      <alignment horizontal="left"/>
    </xf>
    <xf numFmtId="174" fontId="5" fillId="0" borderId="67" xfId="0" applyNumberFormat="1" applyFont="1" applyFill="1" applyBorder="1" applyAlignment="1">
      <alignment horizontal="left"/>
    </xf>
    <xf numFmtId="174" fontId="5" fillId="0" borderId="67" xfId="0" applyNumberFormat="1" applyFont="1" applyBorder="1" applyAlignment="1">
      <alignment horizontal="left"/>
    </xf>
    <xf numFmtId="174" fontId="5" fillId="0" borderId="68" xfId="0" applyNumberFormat="1" applyFont="1" applyBorder="1" applyAlignment="1">
      <alignment horizontal="left"/>
    </xf>
    <xf numFmtId="174" fontId="5" fillId="0" borderId="6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5" fillId="0" borderId="69" xfId="0" applyFont="1" applyFill="1" applyBorder="1" applyAlignment="1">
      <alignment horizontal="right" vertical="top"/>
    </xf>
    <xf numFmtId="0" fontId="5" fillId="0" borderId="68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0" fontId="0" fillId="0" borderId="71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119" xfId="0" applyFont="1" applyBorder="1" applyAlignment="1">
      <alignment/>
    </xf>
    <xf numFmtId="0" fontId="0" fillId="0" borderId="17" xfId="0" applyBorder="1" applyAlignment="1">
      <alignment/>
    </xf>
    <xf numFmtId="0" fontId="0" fillId="0" borderId="85" xfId="0" applyBorder="1" applyAlignment="1">
      <alignment/>
    </xf>
    <xf numFmtId="0" fontId="0" fillId="33" borderId="41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19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0" fontId="1" fillId="0" borderId="12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122" xfId="0" applyFont="1" applyFill="1" applyBorder="1" applyAlignment="1">
      <alignment horizontal="center"/>
    </xf>
    <xf numFmtId="0" fontId="1" fillId="0" borderId="102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0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117" xfId="0" applyBorder="1" applyAlignment="1">
      <alignment horizontal="center"/>
    </xf>
    <xf numFmtId="0" fontId="3" fillId="0" borderId="1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tabSelected="1" view="pageBreakPreview" zoomScale="98" zoomScaleSheetLayoutView="98" zoomScalePageLayoutView="0" workbookViewId="0" topLeftCell="A1">
      <pane xSplit="3" ySplit="9" topLeftCell="D10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D23" sqref="D23"/>
    </sheetView>
  </sheetViews>
  <sheetFormatPr defaultColWidth="9.00390625" defaultRowHeight="12.75"/>
  <cols>
    <col min="1" max="1" width="6.75390625" style="0" customWidth="1"/>
    <col min="2" max="2" width="3.75390625" style="0" customWidth="1"/>
    <col min="3" max="3" width="42.375" style="0" customWidth="1"/>
    <col min="4" max="4" width="4.625" style="0" customWidth="1"/>
    <col min="5" max="9" width="2.625" style="0" customWidth="1"/>
    <col min="10" max="10" width="4.25390625" style="0" customWidth="1"/>
    <col min="11" max="15" width="2.625" style="0" customWidth="1"/>
    <col min="16" max="16" width="4.125" style="0" customWidth="1"/>
    <col min="17" max="20" width="2.625" style="0" customWidth="1"/>
    <col min="21" max="21" width="2.375" style="0" customWidth="1"/>
    <col min="22" max="22" width="4.125" style="0" customWidth="1"/>
    <col min="23" max="27" width="2.625" style="0" customWidth="1"/>
    <col min="28" max="28" width="3.875" style="0" customWidth="1"/>
    <col min="29" max="29" width="2.625" style="0" customWidth="1"/>
    <col min="30" max="31" width="2.875" style="0" customWidth="1"/>
    <col min="32" max="33" width="2.625" style="0" customWidth="1"/>
    <col min="34" max="34" width="3.75390625" style="0" customWidth="1"/>
    <col min="35" max="39" width="2.625" style="0" customWidth="1"/>
    <col min="40" max="40" width="4.125" style="0" customWidth="1"/>
    <col min="41" max="44" width="2.625" style="0" customWidth="1"/>
    <col min="45" max="45" width="3.125" style="0" customWidth="1"/>
    <col min="46" max="46" width="6.125" style="0" customWidth="1"/>
    <col min="47" max="47" width="7.875" style="0" customWidth="1"/>
    <col min="48" max="48" width="12.375" style="0" customWidth="1"/>
    <col min="49" max="49" width="3.00390625" style="0" customWidth="1"/>
    <col min="50" max="50" width="9.625" style="0" bestFit="1" customWidth="1"/>
  </cols>
  <sheetData>
    <row r="1" ht="12.75">
      <c r="AV1" s="154"/>
    </row>
    <row r="2" spans="2:50" ht="15">
      <c r="B2" s="372" t="s">
        <v>160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"/>
      <c r="AW2" s="3"/>
      <c r="AX2" s="3"/>
    </row>
    <row r="3" spans="2:50" ht="15">
      <c r="B3" s="9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"/>
      <c r="AW3" s="3"/>
      <c r="AX3" s="3"/>
    </row>
    <row r="4" spans="2:50" ht="15.75" customHeight="1">
      <c r="B4" s="318"/>
      <c r="C4" s="365" t="s">
        <v>208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"/>
      <c r="AW4" s="3"/>
      <c r="AX4" s="3"/>
    </row>
    <row r="5" spans="1:50" ht="15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289"/>
      <c r="N5" s="289"/>
      <c r="O5" s="289"/>
      <c r="P5" s="289"/>
      <c r="Q5" s="289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"/>
      <c r="AW5" s="3"/>
      <c r="AX5" s="3"/>
    </row>
    <row r="6" spans="2:50" ht="15.75" customHeight="1" thickBot="1">
      <c r="B6" s="362" t="s">
        <v>135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153"/>
      <c r="AW6" s="3"/>
      <c r="AX6" s="3"/>
    </row>
    <row r="7" spans="2:50" ht="13.5" thickBot="1">
      <c r="B7" s="8"/>
      <c r="C7" s="8"/>
      <c r="D7" s="359" t="s">
        <v>29</v>
      </c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1"/>
      <c r="AT7" s="375" t="s">
        <v>30</v>
      </c>
      <c r="AU7" s="376"/>
      <c r="AV7" s="3"/>
      <c r="AW7" s="3"/>
      <c r="AX7" s="3"/>
    </row>
    <row r="8" spans="2:50" ht="15">
      <c r="B8" s="5" t="s">
        <v>14</v>
      </c>
      <c r="C8" s="161" t="s">
        <v>38</v>
      </c>
      <c r="D8" s="350" t="s">
        <v>20</v>
      </c>
      <c r="E8" s="351"/>
      <c r="F8" s="351"/>
      <c r="G8" s="351"/>
      <c r="H8" s="351"/>
      <c r="I8" s="352"/>
      <c r="J8" s="350" t="s">
        <v>21</v>
      </c>
      <c r="K8" s="351"/>
      <c r="L8" s="351"/>
      <c r="M8" s="351"/>
      <c r="N8" s="351"/>
      <c r="O8" s="352"/>
      <c r="P8" s="350" t="s">
        <v>22</v>
      </c>
      <c r="Q8" s="351"/>
      <c r="R8" s="351"/>
      <c r="S8" s="351"/>
      <c r="T8" s="351"/>
      <c r="U8" s="352"/>
      <c r="V8" s="350" t="s">
        <v>23</v>
      </c>
      <c r="W8" s="351"/>
      <c r="X8" s="351"/>
      <c r="Y8" s="351"/>
      <c r="Z8" s="351"/>
      <c r="AA8" s="352"/>
      <c r="AB8" s="350" t="s">
        <v>24</v>
      </c>
      <c r="AC8" s="351"/>
      <c r="AD8" s="351"/>
      <c r="AE8" s="351"/>
      <c r="AF8" s="351"/>
      <c r="AG8" s="352"/>
      <c r="AH8" s="350" t="s">
        <v>25</v>
      </c>
      <c r="AI8" s="351"/>
      <c r="AJ8" s="351"/>
      <c r="AK8" s="351"/>
      <c r="AL8" s="351"/>
      <c r="AM8" s="352"/>
      <c r="AN8" s="350" t="s">
        <v>26</v>
      </c>
      <c r="AO8" s="351"/>
      <c r="AP8" s="351"/>
      <c r="AQ8" s="351"/>
      <c r="AR8" s="351"/>
      <c r="AS8" s="352"/>
      <c r="AT8" s="377" t="s">
        <v>31</v>
      </c>
      <c r="AU8" s="349"/>
      <c r="AV8" s="3"/>
      <c r="AW8" s="3"/>
      <c r="AX8" s="3"/>
    </row>
    <row r="9" spans="2:50" ht="13.5" thickBot="1">
      <c r="B9" s="5"/>
      <c r="C9" s="5"/>
      <c r="D9" s="33" t="s">
        <v>39</v>
      </c>
      <c r="E9" s="16" t="s">
        <v>15</v>
      </c>
      <c r="F9" s="17" t="s">
        <v>16</v>
      </c>
      <c r="G9" s="17" t="s">
        <v>17</v>
      </c>
      <c r="H9" s="17" t="s">
        <v>18</v>
      </c>
      <c r="I9" s="18" t="s">
        <v>19</v>
      </c>
      <c r="J9" s="33" t="s">
        <v>39</v>
      </c>
      <c r="K9" s="22" t="s">
        <v>15</v>
      </c>
      <c r="L9" s="19" t="s">
        <v>16</v>
      </c>
      <c r="M9" s="19" t="s">
        <v>17</v>
      </c>
      <c r="N9" s="19" t="s">
        <v>18</v>
      </c>
      <c r="O9" s="20" t="s">
        <v>19</v>
      </c>
      <c r="P9" s="33" t="s">
        <v>39</v>
      </c>
      <c r="Q9" s="16" t="s">
        <v>15</v>
      </c>
      <c r="R9" s="17" t="s">
        <v>16</v>
      </c>
      <c r="S9" s="17" t="s">
        <v>17</v>
      </c>
      <c r="T9" s="17" t="s">
        <v>18</v>
      </c>
      <c r="U9" s="18" t="s">
        <v>19</v>
      </c>
      <c r="V9" s="33" t="s">
        <v>39</v>
      </c>
      <c r="W9" s="22" t="s">
        <v>15</v>
      </c>
      <c r="X9" s="19" t="s">
        <v>16</v>
      </c>
      <c r="Y9" s="19" t="s">
        <v>17</v>
      </c>
      <c r="Z9" s="19" t="s">
        <v>18</v>
      </c>
      <c r="AA9" s="20" t="s">
        <v>19</v>
      </c>
      <c r="AB9" s="33" t="s">
        <v>39</v>
      </c>
      <c r="AC9" s="16" t="s">
        <v>15</v>
      </c>
      <c r="AD9" s="17" t="s">
        <v>16</v>
      </c>
      <c r="AE9" s="17" t="s">
        <v>17</v>
      </c>
      <c r="AF9" s="17" t="s">
        <v>18</v>
      </c>
      <c r="AG9" s="18" t="s">
        <v>19</v>
      </c>
      <c r="AH9" s="33" t="s">
        <v>39</v>
      </c>
      <c r="AI9" s="22" t="s">
        <v>15</v>
      </c>
      <c r="AJ9" s="19" t="s">
        <v>16</v>
      </c>
      <c r="AK9" s="19" t="s">
        <v>17</v>
      </c>
      <c r="AL9" s="19" t="s">
        <v>18</v>
      </c>
      <c r="AM9" s="20" t="s">
        <v>19</v>
      </c>
      <c r="AN9" s="33" t="s">
        <v>39</v>
      </c>
      <c r="AO9" s="16" t="s">
        <v>15</v>
      </c>
      <c r="AP9" s="17" t="s">
        <v>16</v>
      </c>
      <c r="AQ9" s="17" t="s">
        <v>17</v>
      </c>
      <c r="AR9" s="17" t="s">
        <v>18</v>
      </c>
      <c r="AS9" s="18" t="s">
        <v>19</v>
      </c>
      <c r="AT9" s="333" t="s">
        <v>39</v>
      </c>
      <c r="AU9" s="332" t="s">
        <v>40</v>
      </c>
      <c r="AV9" s="31"/>
      <c r="AW9" s="3"/>
      <c r="AX9" s="3"/>
    </row>
    <row r="10" spans="2:47" s="1" customFormat="1" ht="16.5" thickBot="1" thickTop="1">
      <c r="B10" s="277" t="s">
        <v>20</v>
      </c>
      <c r="C10" s="160" t="s">
        <v>27</v>
      </c>
      <c r="D10" s="12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253">
        <f>SUM(AT11:AT12)</f>
        <v>10</v>
      </c>
      <c r="AU10" s="221">
        <f>SUM(AU11:AU12)</f>
        <v>180</v>
      </c>
    </row>
    <row r="11" spans="2:50" ht="13.5" thickTop="1">
      <c r="B11" s="278">
        <v>1</v>
      </c>
      <c r="C11" s="6" t="s">
        <v>42</v>
      </c>
      <c r="D11" s="25"/>
      <c r="E11" s="258"/>
      <c r="F11" s="256"/>
      <c r="G11" s="256"/>
      <c r="H11" s="256"/>
      <c r="I11" s="259"/>
      <c r="J11" s="254">
        <v>1</v>
      </c>
      <c r="K11" s="258"/>
      <c r="L11" s="256">
        <v>2</v>
      </c>
      <c r="M11" s="256"/>
      <c r="N11" s="256"/>
      <c r="O11" s="257"/>
      <c r="P11" s="254">
        <v>1</v>
      </c>
      <c r="Q11" s="258"/>
      <c r="R11" s="256">
        <v>2</v>
      </c>
      <c r="S11" s="256"/>
      <c r="T11" s="256"/>
      <c r="U11" s="259"/>
      <c r="V11" s="254"/>
      <c r="W11" s="258"/>
      <c r="X11" s="256"/>
      <c r="Y11" s="256"/>
      <c r="Z11" s="256"/>
      <c r="AA11" s="257"/>
      <c r="AB11" s="254"/>
      <c r="AC11" s="258"/>
      <c r="AD11" s="256"/>
      <c r="AE11" s="256"/>
      <c r="AF11" s="256"/>
      <c r="AG11" s="259"/>
      <c r="AH11" s="254"/>
      <c r="AI11" s="258"/>
      <c r="AJ11" s="256"/>
      <c r="AK11" s="256"/>
      <c r="AL11" s="256"/>
      <c r="AM11" s="257"/>
      <c r="AN11" s="254"/>
      <c r="AO11" s="258"/>
      <c r="AP11" s="256"/>
      <c r="AQ11" s="256"/>
      <c r="AR11" s="256"/>
      <c r="AS11" s="259"/>
      <c r="AT11" s="273">
        <f>D11+J11+P11+V11+AB11+AH11+AN11</f>
        <v>2</v>
      </c>
      <c r="AU11" s="220">
        <f>SUM(E11:I11,K11:O11,Q11:U11,W11:AA11,AC11:AG11,AI11:AM11,AO11:AS11)*15</f>
        <v>60</v>
      </c>
      <c r="AV11" s="3"/>
      <c r="AW11" s="31"/>
      <c r="AX11" s="3"/>
    </row>
    <row r="12" spans="2:50" ht="13.5" thickBot="1">
      <c r="B12" s="279">
        <f>B11+1</f>
        <v>2</v>
      </c>
      <c r="C12" s="148" t="s">
        <v>115</v>
      </c>
      <c r="D12" s="26"/>
      <c r="E12" s="121"/>
      <c r="F12" s="122"/>
      <c r="G12" s="122"/>
      <c r="H12" s="122"/>
      <c r="I12" s="262"/>
      <c r="J12" s="120"/>
      <c r="K12" s="121"/>
      <c r="L12" s="122"/>
      <c r="M12" s="122"/>
      <c r="N12" s="122"/>
      <c r="O12" s="123"/>
      <c r="P12" s="120">
        <v>2</v>
      </c>
      <c r="Q12" s="121"/>
      <c r="R12" s="122">
        <v>2</v>
      </c>
      <c r="S12" s="122"/>
      <c r="T12" s="122"/>
      <c r="U12" s="262"/>
      <c r="V12" s="120">
        <v>2</v>
      </c>
      <c r="W12" s="121"/>
      <c r="X12" s="122">
        <v>2</v>
      </c>
      <c r="Y12" s="122"/>
      <c r="Z12" s="122"/>
      <c r="AA12" s="123"/>
      <c r="AB12" s="120">
        <v>2</v>
      </c>
      <c r="AC12" s="121"/>
      <c r="AD12" s="122">
        <v>2</v>
      </c>
      <c r="AE12" s="122"/>
      <c r="AF12" s="122"/>
      <c r="AG12" s="262"/>
      <c r="AH12" s="120">
        <v>2</v>
      </c>
      <c r="AI12" s="121"/>
      <c r="AJ12" s="274">
        <v>2</v>
      </c>
      <c r="AK12" s="122"/>
      <c r="AL12" s="122"/>
      <c r="AM12" s="123"/>
      <c r="AN12" s="120"/>
      <c r="AO12" s="121"/>
      <c r="AP12" s="122"/>
      <c r="AQ12" s="122"/>
      <c r="AR12" s="122"/>
      <c r="AS12" s="262"/>
      <c r="AT12" s="273">
        <f>D12+J12+P12+V12+AB12+AH12+AN12</f>
        <v>8</v>
      </c>
      <c r="AU12" s="220">
        <f>SUM(E12:I12,K12:O12,Q12:U12,W12:AA12,AC12:AG12,AI12:AM12,AO12:AS12)*15</f>
        <v>120</v>
      </c>
      <c r="AV12" s="3"/>
      <c r="AW12" s="3"/>
      <c r="AX12" s="3"/>
    </row>
    <row r="13" spans="2:47" s="1" customFormat="1" ht="16.5" thickBot="1" thickTop="1">
      <c r="B13" s="277" t="s">
        <v>21</v>
      </c>
      <c r="C13" s="356" t="s">
        <v>121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8"/>
      <c r="AT13" s="253">
        <f>SUM(AT14:AT16)</f>
        <v>6</v>
      </c>
      <c r="AU13" s="221">
        <f>SUM(AU14:AU16)</f>
        <v>105</v>
      </c>
    </row>
    <row r="14" spans="2:50" ht="13.5" thickTop="1">
      <c r="B14" s="278">
        <f>B12+1</f>
        <v>3</v>
      </c>
      <c r="C14" s="79" t="s">
        <v>129</v>
      </c>
      <c r="D14" s="125">
        <v>2</v>
      </c>
      <c r="E14" s="126">
        <v>2</v>
      </c>
      <c r="F14" s="127"/>
      <c r="G14" s="127"/>
      <c r="H14" s="127"/>
      <c r="I14" s="239"/>
      <c r="J14" s="120"/>
      <c r="K14" s="126"/>
      <c r="L14" s="127"/>
      <c r="M14" s="127"/>
      <c r="N14" s="127"/>
      <c r="O14" s="128"/>
      <c r="P14" s="125"/>
      <c r="Q14" s="126"/>
      <c r="R14" s="127"/>
      <c r="S14" s="127"/>
      <c r="T14" s="127"/>
      <c r="U14" s="239"/>
      <c r="V14" s="125"/>
      <c r="W14" s="126"/>
      <c r="X14" s="127"/>
      <c r="Y14" s="127"/>
      <c r="Z14" s="127"/>
      <c r="AA14" s="128"/>
      <c r="AB14" s="125"/>
      <c r="AC14" s="240"/>
      <c r="AD14" s="126"/>
      <c r="AE14" s="127"/>
      <c r="AF14" s="127"/>
      <c r="AG14" s="239"/>
      <c r="AH14" s="125"/>
      <c r="AI14" s="126"/>
      <c r="AJ14" s="127"/>
      <c r="AK14" s="127"/>
      <c r="AL14" s="127"/>
      <c r="AM14" s="128"/>
      <c r="AN14" s="125"/>
      <c r="AO14" s="126"/>
      <c r="AP14" s="127"/>
      <c r="AQ14" s="127"/>
      <c r="AR14" s="127"/>
      <c r="AS14" s="239"/>
      <c r="AT14" s="241">
        <f>D14+J14+P14+V14+AB14+AH14+AN14</f>
        <v>2</v>
      </c>
      <c r="AU14" s="220">
        <f>SUM(E14:I14,K14:O14,Q14:U14,W14:AA14,AC14:AG14,AI14:AM14,AO14:AS14)*15</f>
        <v>30</v>
      </c>
      <c r="AV14" s="3"/>
      <c r="AW14" s="3"/>
      <c r="AX14" s="3"/>
    </row>
    <row r="15" spans="2:50" ht="12.75">
      <c r="B15" s="278">
        <f>B14+1</f>
        <v>4</v>
      </c>
      <c r="C15" s="218" t="s">
        <v>131</v>
      </c>
      <c r="D15" s="125"/>
      <c r="E15" s="126"/>
      <c r="F15" s="127"/>
      <c r="G15" s="127"/>
      <c r="H15" s="127"/>
      <c r="I15" s="128"/>
      <c r="J15" s="125">
        <v>1</v>
      </c>
      <c r="K15" s="126">
        <v>1</v>
      </c>
      <c r="L15" s="127"/>
      <c r="M15" s="127"/>
      <c r="N15" s="127"/>
      <c r="O15" s="128"/>
      <c r="P15" s="125">
        <v>1</v>
      </c>
      <c r="Q15" s="126">
        <v>1</v>
      </c>
      <c r="R15" s="127"/>
      <c r="S15" s="127"/>
      <c r="T15" s="127"/>
      <c r="U15" s="128"/>
      <c r="V15" s="125"/>
      <c r="W15" s="126"/>
      <c r="X15" s="127"/>
      <c r="Y15" s="127"/>
      <c r="Z15" s="127"/>
      <c r="AA15" s="128"/>
      <c r="AB15" s="125"/>
      <c r="AC15" s="126"/>
      <c r="AD15" s="126"/>
      <c r="AE15" s="127"/>
      <c r="AF15" s="127"/>
      <c r="AG15" s="128"/>
      <c r="AH15" s="125"/>
      <c r="AI15" s="126"/>
      <c r="AJ15" s="127"/>
      <c r="AK15" s="127"/>
      <c r="AL15" s="127"/>
      <c r="AM15" s="128"/>
      <c r="AN15" s="125"/>
      <c r="AO15" s="126"/>
      <c r="AP15" s="127"/>
      <c r="AQ15" s="127"/>
      <c r="AR15" s="127"/>
      <c r="AS15" s="239"/>
      <c r="AT15" s="241">
        <f>D15+J15+P15+V15+AB15+AH15+AN15</f>
        <v>2</v>
      </c>
      <c r="AU15" s="220">
        <f>SUM(E15:I15,K15:O15,Q15:U15,W15:AA15,AC15:AG15,AI15:AM15,AO15:AS15)*15</f>
        <v>30</v>
      </c>
      <c r="AV15" s="3"/>
      <c r="AW15" s="3"/>
      <c r="AX15" s="3"/>
    </row>
    <row r="16" spans="2:50" ht="13.5" thickBot="1">
      <c r="B16" s="278">
        <f>B15+1</f>
        <v>5</v>
      </c>
      <c r="C16" s="32" t="s">
        <v>132</v>
      </c>
      <c r="D16" s="242">
        <v>2</v>
      </c>
      <c r="E16" s="243">
        <v>2</v>
      </c>
      <c r="F16" s="244"/>
      <c r="G16" s="244"/>
      <c r="H16" s="244"/>
      <c r="I16" s="245">
        <v>1</v>
      </c>
      <c r="J16" s="246"/>
      <c r="K16" s="243"/>
      <c r="L16" s="244"/>
      <c r="M16" s="244"/>
      <c r="N16" s="244"/>
      <c r="O16" s="245"/>
      <c r="P16" s="246"/>
      <c r="Q16" s="243"/>
      <c r="R16" s="244"/>
      <c r="S16" s="244"/>
      <c r="T16" s="244"/>
      <c r="U16" s="245"/>
      <c r="V16" s="246"/>
      <c r="W16" s="243"/>
      <c r="X16" s="244"/>
      <c r="Y16" s="244"/>
      <c r="Z16" s="244"/>
      <c r="AA16" s="245"/>
      <c r="AB16" s="246"/>
      <c r="AC16" s="247"/>
      <c r="AD16" s="244"/>
      <c r="AE16" s="244"/>
      <c r="AF16" s="244"/>
      <c r="AG16" s="245"/>
      <c r="AH16" s="246"/>
      <c r="AI16" s="243"/>
      <c r="AJ16" s="244"/>
      <c r="AK16" s="248"/>
      <c r="AL16" s="248"/>
      <c r="AM16" s="249"/>
      <c r="AN16" s="250"/>
      <c r="AO16" s="251"/>
      <c r="AP16" s="248"/>
      <c r="AQ16" s="248"/>
      <c r="AR16" s="248"/>
      <c r="AS16" s="252"/>
      <c r="AT16" s="241">
        <f>D16+J16+P16+V16+AB16+AH16+AN16</f>
        <v>2</v>
      </c>
      <c r="AU16" s="220">
        <f>SUM(E16:I16,K16:O16,Q16:U16,W16:AA16,AC16:AG16,AI16:AM16,AO16:AS16)*15</f>
        <v>45</v>
      </c>
      <c r="AV16" s="3"/>
      <c r="AW16" s="3"/>
      <c r="AX16" s="3"/>
    </row>
    <row r="17" spans="2:50" ht="16.5" thickBot="1" thickTop="1">
      <c r="B17" s="277" t="s">
        <v>22</v>
      </c>
      <c r="C17" s="160" t="s">
        <v>28</v>
      </c>
      <c r="D17" s="217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253">
        <f>SUM(AT18:AT26)</f>
        <v>56</v>
      </c>
      <c r="AU17" s="221">
        <f>SUM(AU18:AU26)</f>
        <v>825</v>
      </c>
      <c r="AV17" s="3"/>
      <c r="AW17" s="3"/>
      <c r="AX17" s="3"/>
    </row>
    <row r="18" spans="2:50" ht="13.5" thickTop="1">
      <c r="B18" s="278">
        <f>B16+1</f>
        <v>6</v>
      </c>
      <c r="C18" s="6" t="s">
        <v>32</v>
      </c>
      <c r="D18" s="254">
        <v>5</v>
      </c>
      <c r="E18" s="255">
        <v>2</v>
      </c>
      <c r="F18" s="256">
        <v>2</v>
      </c>
      <c r="G18" s="256"/>
      <c r="H18" s="256"/>
      <c r="I18" s="257"/>
      <c r="J18" s="254"/>
      <c r="K18" s="258"/>
      <c r="L18" s="256"/>
      <c r="M18" s="256"/>
      <c r="N18" s="256"/>
      <c r="O18" s="259"/>
      <c r="P18" s="254"/>
      <c r="Q18" s="258"/>
      <c r="R18" s="256"/>
      <c r="S18" s="256"/>
      <c r="T18" s="256"/>
      <c r="U18" s="257"/>
      <c r="V18" s="254"/>
      <c r="W18" s="258"/>
      <c r="X18" s="256"/>
      <c r="Y18" s="256"/>
      <c r="Z18" s="256"/>
      <c r="AA18" s="259"/>
      <c r="AB18" s="254"/>
      <c r="AC18" s="258"/>
      <c r="AD18" s="256"/>
      <c r="AE18" s="256"/>
      <c r="AF18" s="256"/>
      <c r="AG18" s="257"/>
      <c r="AH18" s="254"/>
      <c r="AI18" s="258"/>
      <c r="AJ18" s="256"/>
      <c r="AK18" s="256"/>
      <c r="AL18" s="256"/>
      <c r="AM18" s="259"/>
      <c r="AN18" s="254"/>
      <c r="AO18" s="258"/>
      <c r="AP18" s="256"/>
      <c r="AQ18" s="256"/>
      <c r="AR18" s="256"/>
      <c r="AS18" s="259"/>
      <c r="AT18" s="241">
        <f aca="true" t="shared" si="0" ref="AT18:AT51">D18+J18+P18+V18+AB18+AH18+AN18</f>
        <v>5</v>
      </c>
      <c r="AU18" s="220">
        <f>SUM(E18:I18,K18:O18,Q18:U18,W18:AA18,AC18:AG18,AI18:AM18,AO18:AS18)*15</f>
        <v>60</v>
      </c>
      <c r="AV18" s="3"/>
      <c r="AW18" s="3"/>
      <c r="AX18" s="3"/>
    </row>
    <row r="19" spans="2:50" ht="12.75">
      <c r="B19" s="278">
        <f aca="true" t="shared" si="1" ref="B19:B26">B18+1</f>
        <v>7</v>
      </c>
      <c r="C19" s="7" t="s">
        <v>33</v>
      </c>
      <c r="D19" s="260">
        <v>5</v>
      </c>
      <c r="E19" s="121">
        <v>3</v>
      </c>
      <c r="F19" s="122">
        <v>2</v>
      </c>
      <c r="G19" s="122"/>
      <c r="H19" s="122"/>
      <c r="I19" s="123"/>
      <c r="J19" s="120">
        <v>5</v>
      </c>
      <c r="K19" s="261">
        <v>2</v>
      </c>
      <c r="L19" s="122">
        <v>2</v>
      </c>
      <c r="M19" s="122"/>
      <c r="N19" s="122"/>
      <c r="O19" s="262"/>
      <c r="P19" s="120"/>
      <c r="Q19" s="121"/>
      <c r="R19" s="122"/>
      <c r="S19" s="122"/>
      <c r="T19" s="122"/>
      <c r="U19" s="123"/>
      <c r="V19" s="120"/>
      <c r="W19" s="121"/>
      <c r="X19" s="122"/>
      <c r="Y19" s="122"/>
      <c r="Z19" s="122"/>
      <c r="AA19" s="262"/>
      <c r="AB19" s="120"/>
      <c r="AC19" s="263"/>
      <c r="AD19" s="122"/>
      <c r="AE19" s="122"/>
      <c r="AF19" s="122"/>
      <c r="AG19" s="123"/>
      <c r="AH19" s="120"/>
      <c r="AI19" s="121"/>
      <c r="AJ19" s="122"/>
      <c r="AK19" s="122"/>
      <c r="AL19" s="122"/>
      <c r="AM19" s="262"/>
      <c r="AN19" s="120"/>
      <c r="AO19" s="121"/>
      <c r="AP19" s="122"/>
      <c r="AQ19" s="122"/>
      <c r="AR19" s="122"/>
      <c r="AS19" s="262"/>
      <c r="AT19" s="241">
        <f t="shared" si="0"/>
        <v>10</v>
      </c>
      <c r="AU19" s="220">
        <f>SUM(E19:I19,K19:O19,Q19:U19,W19:AA19,AC19:AG19,AI19:AM19,AO19:AS19)*15</f>
        <v>135</v>
      </c>
      <c r="AV19" s="3"/>
      <c r="AW19" s="3"/>
      <c r="AX19" s="3"/>
    </row>
    <row r="20" spans="2:50" ht="12.75">
      <c r="B20" s="278">
        <f t="shared" si="1"/>
        <v>8</v>
      </c>
      <c r="C20" s="78" t="s">
        <v>122</v>
      </c>
      <c r="D20" s="120">
        <v>2</v>
      </c>
      <c r="E20" s="121">
        <v>2</v>
      </c>
      <c r="F20" s="122"/>
      <c r="G20" s="122"/>
      <c r="H20" s="122"/>
      <c r="I20" s="123"/>
      <c r="J20" s="120">
        <v>2</v>
      </c>
      <c r="K20" s="121">
        <v>2</v>
      </c>
      <c r="L20" s="122"/>
      <c r="M20" s="122"/>
      <c r="N20" s="122"/>
      <c r="O20" s="262"/>
      <c r="P20" s="120"/>
      <c r="Q20" s="121"/>
      <c r="R20" s="122"/>
      <c r="S20" s="122"/>
      <c r="T20" s="122"/>
      <c r="U20" s="123"/>
      <c r="V20" s="120"/>
      <c r="W20" s="121"/>
      <c r="X20" s="122"/>
      <c r="Y20" s="122"/>
      <c r="Z20" s="122"/>
      <c r="AA20" s="262"/>
      <c r="AB20" s="120"/>
      <c r="AC20" s="263"/>
      <c r="AD20" s="122"/>
      <c r="AE20" s="122"/>
      <c r="AF20" s="122"/>
      <c r="AG20" s="123"/>
      <c r="AH20" s="120"/>
      <c r="AI20" s="121"/>
      <c r="AJ20" s="122"/>
      <c r="AK20" s="122"/>
      <c r="AL20" s="122"/>
      <c r="AM20" s="262"/>
      <c r="AN20" s="120"/>
      <c r="AO20" s="121"/>
      <c r="AP20" s="122"/>
      <c r="AQ20" s="122"/>
      <c r="AR20" s="122"/>
      <c r="AS20" s="262"/>
      <c r="AT20" s="241">
        <f t="shared" si="0"/>
        <v>4</v>
      </c>
      <c r="AU20" s="220">
        <f>SUM(E20,K20)*15</f>
        <v>60</v>
      </c>
      <c r="AV20" s="3"/>
      <c r="AW20" s="3"/>
      <c r="AX20" s="3"/>
    </row>
    <row r="21" spans="2:50" ht="12.75">
      <c r="B21" s="278">
        <f t="shared" si="1"/>
        <v>9</v>
      </c>
      <c r="C21" s="148" t="s">
        <v>61</v>
      </c>
      <c r="D21" s="120"/>
      <c r="E21" s="121"/>
      <c r="F21" s="122"/>
      <c r="G21" s="122"/>
      <c r="H21" s="122"/>
      <c r="I21" s="123"/>
      <c r="J21" s="120"/>
      <c r="K21" s="121"/>
      <c r="L21" s="122"/>
      <c r="M21" s="122"/>
      <c r="N21" s="122"/>
      <c r="O21" s="262"/>
      <c r="P21" s="120">
        <v>1</v>
      </c>
      <c r="Q21" s="121">
        <v>1</v>
      </c>
      <c r="R21" s="122"/>
      <c r="S21" s="122"/>
      <c r="T21" s="122"/>
      <c r="U21" s="123"/>
      <c r="V21" s="120"/>
      <c r="W21" s="121"/>
      <c r="X21" s="122"/>
      <c r="Y21" s="122"/>
      <c r="Z21" s="122"/>
      <c r="AA21" s="262"/>
      <c r="AB21" s="120"/>
      <c r="AC21" s="121"/>
      <c r="AD21" s="122"/>
      <c r="AE21" s="122"/>
      <c r="AF21" s="122"/>
      <c r="AG21" s="123"/>
      <c r="AH21" s="120"/>
      <c r="AI21" s="121"/>
      <c r="AJ21" s="122"/>
      <c r="AK21" s="122"/>
      <c r="AL21" s="122"/>
      <c r="AM21" s="262"/>
      <c r="AN21" s="120"/>
      <c r="AO21" s="121"/>
      <c r="AP21" s="122"/>
      <c r="AQ21" s="122"/>
      <c r="AR21" s="122"/>
      <c r="AS21" s="262"/>
      <c r="AT21" s="241">
        <f t="shared" si="0"/>
        <v>1</v>
      </c>
      <c r="AU21" s="220">
        <f aca="true" t="shared" si="2" ref="AU21:AU26">SUM(E21:I21,K21:O21,Q21:U21,W21:AA21,AC21:AG21,AI21:AM21,AO21:AS21)*15</f>
        <v>15</v>
      </c>
      <c r="AV21" s="3"/>
      <c r="AW21" s="3"/>
      <c r="AX21" s="3"/>
    </row>
    <row r="22" spans="2:50" ht="12.75">
      <c r="B22" s="278">
        <f t="shared" si="1"/>
        <v>10</v>
      </c>
      <c r="C22" s="148" t="s">
        <v>34</v>
      </c>
      <c r="D22" s="120">
        <v>6</v>
      </c>
      <c r="E22" s="255">
        <v>2</v>
      </c>
      <c r="F22" s="122">
        <v>2</v>
      </c>
      <c r="G22" s="122"/>
      <c r="H22" s="122"/>
      <c r="I22" s="123"/>
      <c r="J22" s="339">
        <v>4</v>
      </c>
      <c r="K22" s="261">
        <v>1</v>
      </c>
      <c r="L22" s="122">
        <v>1</v>
      </c>
      <c r="M22" s="122"/>
      <c r="N22" s="122"/>
      <c r="O22" s="262"/>
      <c r="P22" s="120"/>
      <c r="Q22" s="121"/>
      <c r="R22" s="122"/>
      <c r="S22" s="122"/>
      <c r="T22" s="122"/>
      <c r="U22" s="123"/>
      <c r="V22" s="120"/>
      <c r="W22" s="121"/>
      <c r="X22" s="122"/>
      <c r="Y22" s="122"/>
      <c r="Z22" s="122"/>
      <c r="AA22" s="262"/>
      <c r="AB22" s="120"/>
      <c r="AC22" s="121"/>
      <c r="AD22" s="122"/>
      <c r="AE22" s="122"/>
      <c r="AF22" s="122"/>
      <c r="AG22" s="123"/>
      <c r="AH22" s="120"/>
      <c r="AI22" s="121"/>
      <c r="AJ22" s="122"/>
      <c r="AK22" s="122"/>
      <c r="AL22" s="122"/>
      <c r="AM22" s="262"/>
      <c r="AN22" s="120"/>
      <c r="AO22" s="121"/>
      <c r="AP22" s="122"/>
      <c r="AQ22" s="122"/>
      <c r="AR22" s="122"/>
      <c r="AS22" s="262"/>
      <c r="AT22" s="241">
        <f t="shared" si="0"/>
        <v>10</v>
      </c>
      <c r="AU22" s="220">
        <f t="shared" si="2"/>
        <v>90</v>
      </c>
      <c r="AV22" s="3"/>
      <c r="AW22" s="3"/>
      <c r="AX22" s="3"/>
    </row>
    <row r="23" spans="2:50" ht="12.75">
      <c r="B23" s="278">
        <f t="shared" si="1"/>
        <v>11</v>
      </c>
      <c r="C23" s="78" t="s">
        <v>123</v>
      </c>
      <c r="D23" s="120">
        <v>2</v>
      </c>
      <c r="E23" s="264">
        <v>3</v>
      </c>
      <c r="F23" s="127"/>
      <c r="G23" s="127"/>
      <c r="H23" s="127"/>
      <c r="I23" s="128"/>
      <c r="J23" s="339">
        <v>1</v>
      </c>
      <c r="K23" s="265"/>
      <c r="L23" s="122"/>
      <c r="M23" s="122">
        <v>2</v>
      </c>
      <c r="N23" s="122"/>
      <c r="O23" s="262"/>
      <c r="P23" s="120"/>
      <c r="Q23" s="121"/>
      <c r="R23" s="122"/>
      <c r="S23" s="122"/>
      <c r="T23" s="122"/>
      <c r="U23" s="123"/>
      <c r="V23" s="120"/>
      <c r="W23" s="121"/>
      <c r="X23" s="122"/>
      <c r="Y23" s="122"/>
      <c r="Z23" s="122"/>
      <c r="AA23" s="262"/>
      <c r="AB23" s="120"/>
      <c r="AC23" s="121"/>
      <c r="AD23" s="122"/>
      <c r="AE23" s="122"/>
      <c r="AF23" s="122"/>
      <c r="AG23" s="123"/>
      <c r="AH23" s="120"/>
      <c r="AI23" s="121"/>
      <c r="AJ23" s="122"/>
      <c r="AK23" s="122"/>
      <c r="AL23" s="122"/>
      <c r="AM23" s="262"/>
      <c r="AN23" s="120"/>
      <c r="AO23" s="121"/>
      <c r="AP23" s="122"/>
      <c r="AQ23" s="122"/>
      <c r="AR23" s="122"/>
      <c r="AS23" s="262"/>
      <c r="AT23" s="241">
        <f t="shared" si="0"/>
        <v>3</v>
      </c>
      <c r="AU23" s="220">
        <f t="shared" si="2"/>
        <v>75</v>
      </c>
      <c r="AV23" s="3"/>
      <c r="AW23" s="3"/>
      <c r="AX23" s="3"/>
    </row>
    <row r="24" spans="2:50" ht="12.75">
      <c r="B24" s="278">
        <f>B23+1</f>
        <v>12</v>
      </c>
      <c r="C24" s="151" t="s">
        <v>72</v>
      </c>
      <c r="D24" s="120"/>
      <c r="E24" s="126"/>
      <c r="F24" s="127"/>
      <c r="G24" s="127"/>
      <c r="H24" s="127"/>
      <c r="I24" s="128"/>
      <c r="J24" s="120"/>
      <c r="K24" s="121"/>
      <c r="L24" s="122"/>
      <c r="M24" s="122"/>
      <c r="N24" s="122"/>
      <c r="O24" s="262"/>
      <c r="P24" s="120">
        <v>2</v>
      </c>
      <c r="Q24" s="121">
        <v>1</v>
      </c>
      <c r="R24" s="122"/>
      <c r="S24" s="122"/>
      <c r="T24" s="122"/>
      <c r="U24" s="123">
        <v>2</v>
      </c>
      <c r="V24" s="120">
        <v>2</v>
      </c>
      <c r="W24" s="121">
        <v>1</v>
      </c>
      <c r="X24" s="122"/>
      <c r="Y24" s="122"/>
      <c r="Z24" s="122"/>
      <c r="AA24" s="262">
        <v>2</v>
      </c>
      <c r="AB24" s="120"/>
      <c r="AC24" s="121"/>
      <c r="AD24" s="122"/>
      <c r="AE24" s="122"/>
      <c r="AF24" s="122"/>
      <c r="AG24" s="123"/>
      <c r="AH24" s="120"/>
      <c r="AI24" s="121"/>
      <c r="AJ24" s="122"/>
      <c r="AK24" s="122"/>
      <c r="AL24" s="122"/>
      <c r="AM24" s="262"/>
      <c r="AN24" s="120"/>
      <c r="AO24" s="121"/>
      <c r="AP24" s="122"/>
      <c r="AQ24" s="122"/>
      <c r="AR24" s="122"/>
      <c r="AS24" s="262"/>
      <c r="AT24" s="241">
        <f t="shared" si="0"/>
        <v>4</v>
      </c>
      <c r="AU24" s="220">
        <f t="shared" si="2"/>
        <v>90</v>
      </c>
      <c r="AV24" s="3"/>
      <c r="AW24" s="3"/>
      <c r="AX24" s="3"/>
    </row>
    <row r="25" spans="2:50" ht="12.75">
      <c r="B25" s="278">
        <f t="shared" si="1"/>
        <v>13</v>
      </c>
      <c r="C25" s="7" t="s">
        <v>69</v>
      </c>
      <c r="D25" s="120">
        <v>3</v>
      </c>
      <c r="E25" s="121">
        <v>1</v>
      </c>
      <c r="F25" s="122"/>
      <c r="G25" s="122"/>
      <c r="H25" s="122"/>
      <c r="I25" s="123">
        <v>3</v>
      </c>
      <c r="J25" s="120">
        <v>3</v>
      </c>
      <c r="K25" s="121">
        <v>1</v>
      </c>
      <c r="L25" s="122"/>
      <c r="M25" s="122"/>
      <c r="N25" s="122"/>
      <c r="O25" s="262">
        <v>3</v>
      </c>
      <c r="P25" s="120"/>
      <c r="Q25" s="121"/>
      <c r="R25" s="122"/>
      <c r="S25" s="122"/>
      <c r="T25" s="122"/>
      <c r="U25" s="123"/>
      <c r="V25" s="120"/>
      <c r="W25" s="121"/>
      <c r="X25" s="122"/>
      <c r="Y25" s="122"/>
      <c r="Z25" s="122"/>
      <c r="AA25" s="262"/>
      <c r="AB25" s="120"/>
      <c r="AC25" s="121"/>
      <c r="AD25" s="122"/>
      <c r="AE25" s="122"/>
      <c r="AF25" s="122"/>
      <c r="AG25" s="123"/>
      <c r="AH25" s="120"/>
      <c r="AI25" s="121"/>
      <c r="AJ25" s="122"/>
      <c r="AK25" s="122"/>
      <c r="AL25" s="122"/>
      <c r="AM25" s="262"/>
      <c r="AN25" s="120"/>
      <c r="AO25" s="121"/>
      <c r="AP25" s="122"/>
      <c r="AQ25" s="122"/>
      <c r="AR25" s="122"/>
      <c r="AS25" s="262"/>
      <c r="AT25" s="241">
        <f t="shared" si="0"/>
        <v>6</v>
      </c>
      <c r="AU25" s="220">
        <f t="shared" si="2"/>
        <v>120</v>
      </c>
      <c r="AV25" s="3"/>
      <c r="AW25" s="3"/>
      <c r="AX25" s="3"/>
    </row>
    <row r="26" spans="2:50" ht="13.5" thickBot="1">
      <c r="B26" s="278">
        <f t="shared" si="1"/>
        <v>14</v>
      </c>
      <c r="C26" s="6" t="s">
        <v>70</v>
      </c>
      <c r="D26" s="120"/>
      <c r="E26" s="266"/>
      <c r="F26" s="248"/>
      <c r="G26" s="248"/>
      <c r="H26" s="248"/>
      <c r="I26" s="249"/>
      <c r="J26" s="250">
        <v>4</v>
      </c>
      <c r="K26" s="267">
        <v>2</v>
      </c>
      <c r="L26" s="248">
        <v>2</v>
      </c>
      <c r="M26" s="248"/>
      <c r="N26" s="248"/>
      <c r="O26" s="252"/>
      <c r="P26" s="250">
        <v>6</v>
      </c>
      <c r="Q26" s="267">
        <v>2</v>
      </c>
      <c r="R26" s="248">
        <v>2</v>
      </c>
      <c r="S26" s="248">
        <v>1</v>
      </c>
      <c r="T26" s="248"/>
      <c r="U26" s="249"/>
      <c r="V26" s="250">
        <v>3</v>
      </c>
      <c r="W26" s="267">
        <v>1</v>
      </c>
      <c r="X26" s="248">
        <v>1</v>
      </c>
      <c r="Y26" s="248">
        <v>1</v>
      </c>
      <c r="Z26" s="248"/>
      <c r="AA26" s="252"/>
      <c r="AB26" s="250"/>
      <c r="AC26" s="251"/>
      <c r="AD26" s="248"/>
      <c r="AE26" s="248"/>
      <c r="AF26" s="248"/>
      <c r="AG26" s="249"/>
      <c r="AH26" s="250"/>
      <c r="AI26" s="251"/>
      <c r="AJ26" s="248"/>
      <c r="AK26" s="248"/>
      <c r="AL26" s="248"/>
      <c r="AM26" s="252"/>
      <c r="AN26" s="250"/>
      <c r="AO26" s="251"/>
      <c r="AP26" s="248"/>
      <c r="AQ26" s="248"/>
      <c r="AR26" s="248"/>
      <c r="AS26" s="252"/>
      <c r="AT26" s="276">
        <f t="shared" si="0"/>
        <v>13</v>
      </c>
      <c r="AU26" s="268">
        <f t="shared" si="2"/>
        <v>180</v>
      </c>
      <c r="AV26" s="3"/>
      <c r="AW26" s="3"/>
      <c r="AX26" s="3"/>
    </row>
    <row r="27" spans="2:50" ht="16.5" thickBot="1" thickTop="1">
      <c r="B27" s="277" t="s">
        <v>23</v>
      </c>
      <c r="C27" s="160" t="s">
        <v>65</v>
      </c>
      <c r="D27" s="269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6"/>
      <c r="AT27" s="253">
        <f>SUM(AT28:AT51)</f>
        <v>92</v>
      </c>
      <c r="AU27" s="133">
        <f>SUM(AU28:AU51)</f>
        <v>1125</v>
      </c>
      <c r="AV27" s="3"/>
      <c r="AW27" s="3"/>
      <c r="AX27" s="3"/>
    </row>
    <row r="28" spans="2:50" ht="13.5" thickTop="1">
      <c r="B28" s="336">
        <f>B26+1</f>
        <v>15</v>
      </c>
      <c r="C28" s="78" t="s">
        <v>207</v>
      </c>
      <c r="D28" s="120"/>
      <c r="E28" s="258"/>
      <c r="F28" s="256"/>
      <c r="G28" s="256"/>
      <c r="H28" s="256"/>
      <c r="I28" s="257"/>
      <c r="J28" s="270">
        <v>2</v>
      </c>
      <c r="K28" s="258">
        <v>1</v>
      </c>
      <c r="L28" s="256"/>
      <c r="M28" s="256"/>
      <c r="N28" s="256"/>
      <c r="O28" s="259">
        <v>1</v>
      </c>
      <c r="P28" s="254">
        <v>3</v>
      </c>
      <c r="Q28" s="258">
        <v>1</v>
      </c>
      <c r="R28" s="256"/>
      <c r="S28" s="256">
        <v>2</v>
      </c>
      <c r="T28" s="256"/>
      <c r="U28" s="257"/>
      <c r="V28" s="270">
        <v>2</v>
      </c>
      <c r="W28" s="258"/>
      <c r="X28" s="256"/>
      <c r="Y28" s="255">
        <v>2</v>
      </c>
      <c r="Z28" s="256"/>
      <c r="AA28" s="259"/>
      <c r="AB28" s="270"/>
      <c r="AC28" s="258"/>
      <c r="AD28" s="256"/>
      <c r="AE28" s="256"/>
      <c r="AF28" s="256"/>
      <c r="AG28" s="257"/>
      <c r="AH28" s="270"/>
      <c r="AI28" s="258"/>
      <c r="AJ28" s="256"/>
      <c r="AK28" s="256"/>
      <c r="AL28" s="256"/>
      <c r="AM28" s="259"/>
      <c r="AN28" s="270"/>
      <c r="AO28" s="258"/>
      <c r="AP28" s="256"/>
      <c r="AQ28" s="256"/>
      <c r="AR28" s="256"/>
      <c r="AS28" s="259"/>
      <c r="AT28" s="273">
        <f t="shared" si="0"/>
        <v>7</v>
      </c>
      <c r="AU28" s="220">
        <f aca="true" t="shared" si="3" ref="AU28:AU34">SUM(E28:I28,K28:O28,Q28:U28,W28:AA28,AC28:AG28,AI28:AM28,AO28:AS28)*15</f>
        <v>105</v>
      </c>
      <c r="AV28" s="3"/>
      <c r="AW28" s="3"/>
      <c r="AX28" s="3"/>
    </row>
    <row r="29" spans="2:50" ht="12.75">
      <c r="B29" s="334" t="s">
        <v>205</v>
      </c>
      <c r="C29" s="335" t="s">
        <v>206</v>
      </c>
      <c r="D29" s="120"/>
      <c r="E29" s="258"/>
      <c r="F29" s="256"/>
      <c r="G29" s="256"/>
      <c r="H29" s="256"/>
      <c r="I29" s="257"/>
      <c r="J29" s="270"/>
      <c r="K29" s="258"/>
      <c r="L29" s="256"/>
      <c r="M29" s="256"/>
      <c r="N29" s="256"/>
      <c r="O29" s="259"/>
      <c r="P29" s="270">
        <v>1</v>
      </c>
      <c r="Q29" s="338">
        <v>2</v>
      </c>
      <c r="R29" s="256"/>
      <c r="S29" s="256"/>
      <c r="T29" s="256"/>
      <c r="U29" s="257"/>
      <c r="V29" s="270"/>
      <c r="W29" s="258"/>
      <c r="X29" s="256"/>
      <c r="Y29" s="258"/>
      <c r="Z29" s="256"/>
      <c r="AA29" s="259"/>
      <c r="AB29" s="270"/>
      <c r="AC29" s="258"/>
      <c r="AD29" s="256"/>
      <c r="AE29" s="256"/>
      <c r="AF29" s="256"/>
      <c r="AG29" s="257"/>
      <c r="AH29" s="270"/>
      <c r="AI29" s="258"/>
      <c r="AJ29" s="256"/>
      <c r="AK29" s="256"/>
      <c r="AL29" s="256"/>
      <c r="AM29" s="259"/>
      <c r="AN29" s="270"/>
      <c r="AO29" s="258"/>
      <c r="AP29" s="256"/>
      <c r="AQ29" s="256"/>
      <c r="AR29" s="256"/>
      <c r="AS29" s="259"/>
      <c r="AT29" s="273">
        <f t="shared" si="0"/>
        <v>1</v>
      </c>
      <c r="AU29" s="220">
        <f t="shared" si="3"/>
        <v>30</v>
      </c>
      <c r="AV29" s="3"/>
      <c r="AW29" s="3"/>
      <c r="AX29" s="3"/>
    </row>
    <row r="30" spans="2:50" ht="12.75">
      <c r="B30" s="278">
        <f>B28+1</f>
        <v>16</v>
      </c>
      <c r="C30" s="78" t="s">
        <v>9</v>
      </c>
      <c r="D30" s="120"/>
      <c r="E30" s="121"/>
      <c r="F30" s="122"/>
      <c r="G30" s="122"/>
      <c r="H30" s="122"/>
      <c r="I30" s="123"/>
      <c r="J30" s="120"/>
      <c r="K30" s="121"/>
      <c r="L30" s="122"/>
      <c r="M30" s="122"/>
      <c r="N30" s="122"/>
      <c r="O30" s="262"/>
      <c r="P30" s="270"/>
      <c r="Q30" s="121"/>
      <c r="R30" s="122"/>
      <c r="S30" s="122"/>
      <c r="T30" s="122"/>
      <c r="U30" s="123"/>
      <c r="V30" s="120"/>
      <c r="W30" s="121"/>
      <c r="X30" s="122"/>
      <c r="Y30" s="122"/>
      <c r="Z30" s="122"/>
      <c r="AA30" s="259"/>
      <c r="AB30" s="270">
        <v>4</v>
      </c>
      <c r="AC30" s="255">
        <v>2</v>
      </c>
      <c r="AD30" s="256"/>
      <c r="AE30" s="256">
        <v>1</v>
      </c>
      <c r="AF30" s="256"/>
      <c r="AG30" s="257"/>
      <c r="AH30" s="270"/>
      <c r="AI30" s="258"/>
      <c r="AJ30" s="256"/>
      <c r="AK30" s="256"/>
      <c r="AL30" s="256"/>
      <c r="AM30" s="259"/>
      <c r="AN30" s="270"/>
      <c r="AO30" s="258"/>
      <c r="AP30" s="256"/>
      <c r="AQ30" s="256"/>
      <c r="AR30" s="256"/>
      <c r="AS30" s="259"/>
      <c r="AT30" s="241">
        <f t="shared" si="0"/>
        <v>4</v>
      </c>
      <c r="AU30" s="220">
        <f t="shared" si="3"/>
        <v>45</v>
      </c>
      <c r="AV30" s="3"/>
      <c r="AW30" s="3"/>
      <c r="AX30" s="3"/>
    </row>
    <row r="31" spans="2:50" ht="12.75">
      <c r="B31" s="278">
        <f aca="true" t="shared" si="4" ref="B31:B51">B30+1</f>
        <v>17</v>
      </c>
      <c r="C31" s="148" t="s">
        <v>47</v>
      </c>
      <c r="D31" s="120"/>
      <c r="E31" s="121"/>
      <c r="F31" s="122"/>
      <c r="G31" s="122"/>
      <c r="H31" s="122"/>
      <c r="I31" s="123"/>
      <c r="J31" s="120"/>
      <c r="K31" s="121"/>
      <c r="L31" s="122"/>
      <c r="M31" s="122"/>
      <c r="N31" s="122"/>
      <c r="O31" s="262"/>
      <c r="P31" s="120"/>
      <c r="Q31" s="121"/>
      <c r="R31" s="122"/>
      <c r="S31" s="122"/>
      <c r="T31" s="122"/>
      <c r="U31" s="123"/>
      <c r="V31" s="120"/>
      <c r="W31" s="121"/>
      <c r="X31" s="122"/>
      <c r="Y31" s="122"/>
      <c r="Z31" s="122"/>
      <c r="AA31" s="259"/>
      <c r="AB31" s="270"/>
      <c r="AC31" s="258"/>
      <c r="AD31" s="256"/>
      <c r="AE31" s="256"/>
      <c r="AF31" s="256"/>
      <c r="AG31" s="257"/>
      <c r="AH31" s="270">
        <v>3</v>
      </c>
      <c r="AI31" s="271">
        <v>1</v>
      </c>
      <c r="AJ31" s="256"/>
      <c r="AK31" s="256">
        <v>2</v>
      </c>
      <c r="AL31" s="256"/>
      <c r="AM31" s="259"/>
      <c r="AN31" s="270"/>
      <c r="AO31" s="258"/>
      <c r="AP31" s="256"/>
      <c r="AQ31" s="256"/>
      <c r="AR31" s="256"/>
      <c r="AS31" s="259"/>
      <c r="AT31" s="241">
        <f t="shared" si="0"/>
        <v>3</v>
      </c>
      <c r="AU31" s="220">
        <f t="shared" si="3"/>
        <v>45</v>
      </c>
      <c r="AV31" s="3"/>
      <c r="AW31" s="3"/>
      <c r="AX31" s="3"/>
    </row>
    <row r="32" spans="2:50" ht="12.75">
      <c r="B32" s="278">
        <f t="shared" si="4"/>
        <v>18</v>
      </c>
      <c r="C32" s="150" t="s">
        <v>62</v>
      </c>
      <c r="D32" s="120"/>
      <c r="E32" s="121"/>
      <c r="F32" s="122"/>
      <c r="G32" s="122"/>
      <c r="H32" s="122"/>
      <c r="I32" s="123"/>
      <c r="J32" s="120">
        <v>3</v>
      </c>
      <c r="K32" s="265">
        <v>2</v>
      </c>
      <c r="L32" s="122"/>
      <c r="M32" s="122">
        <v>1</v>
      </c>
      <c r="N32" s="122"/>
      <c r="O32" s="262"/>
      <c r="P32" s="120"/>
      <c r="Q32" s="121"/>
      <c r="R32" s="122"/>
      <c r="S32" s="122"/>
      <c r="T32" s="122"/>
      <c r="U32" s="123"/>
      <c r="V32" s="120"/>
      <c r="W32" s="121"/>
      <c r="X32" s="122"/>
      <c r="Y32" s="122"/>
      <c r="Z32" s="122"/>
      <c r="AA32" s="259"/>
      <c r="AB32" s="270"/>
      <c r="AC32" s="258"/>
      <c r="AD32" s="256"/>
      <c r="AE32" s="256"/>
      <c r="AF32" s="256"/>
      <c r="AG32" s="257"/>
      <c r="AH32" s="270"/>
      <c r="AI32" s="258"/>
      <c r="AJ32" s="256"/>
      <c r="AK32" s="256"/>
      <c r="AL32" s="256"/>
      <c r="AM32" s="259"/>
      <c r="AN32" s="270"/>
      <c r="AO32" s="258"/>
      <c r="AP32" s="256"/>
      <c r="AQ32" s="256"/>
      <c r="AR32" s="256"/>
      <c r="AS32" s="259"/>
      <c r="AT32" s="241">
        <f t="shared" si="0"/>
        <v>3</v>
      </c>
      <c r="AU32" s="220">
        <f t="shared" si="3"/>
        <v>45</v>
      </c>
      <c r="AV32" s="3"/>
      <c r="AW32" s="3"/>
      <c r="AX32" s="3"/>
    </row>
    <row r="33" spans="2:50" ht="12.75">
      <c r="B33" s="278">
        <f t="shared" si="4"/>
        <v>19</v>
      </c>
      <c r="C33" s="148" t="s">
        <v>63</v>
      </c>
      <c r="D33" s="120"/>
      <c r="E33" s="121"/>
      <c r="F33" s="122"/>
      <c r="G33" s="122"/>
      <c r="H33" s="122"/>
      <c r="I33" s="123"/>
      <c r="J33" s="120"/>
      <c r="K33" s="121"/>
      <c r="L33" s="122"/>
      <c r="M33" s="122"/>
      <c r="N33" s="122"/>
      <c r="O33" s="262"/>
      <c r="P33" s="120">
        <v>2</v>
      </c>
      <c r="Q33" s="121">
        <v>1</v>
      </c>
      <c r="R33" s="122"/>
      <c r="S33" s="122"/>
      <c r="T33" s="122"/>
      <c r="U33" s="123">
        <v>1</v>
      </c>
      <c r="V33" s="120"/>
      <c r="W33" s="121"/>
      <c r="X33" s="122"/>
      <c r="Y33" s="122"/>
      <c r="Z33" s="122"/>
      <c r="AA33" s="259"/>
      <c r="AB33" s="270">
        <v>2</v>
      </c>
      <c r="AC33" s="258">
        <v>1</v>
      </c>
      <c r="AD33" s="256"/>
      <c r="AE33" s="256">
        <v>1</v>
      </c>
      <c r="AF33" s="256"/>
      <c r="AG33" s="257"/>
      <c r="AH33" s="270"/>
      <c r="AI33" s="258"/>
      <c r="AJ33" s="256"/>
      <c r="AK33" s="256"/>
      <c r="AL33" s="256"/>
      <c r="AM33" s="259"/>
      <c r="AN33" s="270"/>
      <c r="AO33" s="258"/>
      <c r="AP33" s="256"/>
      <c r="AQ33" s="256"/>
      <c r="AR33" s="256"/>
      <c r="AS33" s="259"/>
      <c r="AT33" s="241">
        <f t="shared" si="0"/>
        <v>4</v>
      </c>
      <c r="AU33" s="220">
        <f t="shared" si="3"/>
        <v>60</v>
      </c>
      <c r="AV33" s="3"/>
      <c r="AW33" s="3"/>
      <c r="AX33" s="3"/>
    </row>
    <row r="34" spans="2:50" ht="12.75">
      <c r="B34" s="278">
        <f t="shared" si="4"/>
        <v>20</v>
      </c>
      <c r="C34" s="148" t="s">
        <v>99</v>
      </c>
      <c r="D34" s="120">
        <v>3</v>
      </c>
      <c r="E34" s="121">
        <v>1</v>
      </c>
      <c r="F34" s="122"/>
      <c r="G34" s="272">
        <v>2</v>
      </c>
      <c r="H34" s="122"/>
      <c r="I34" s="123"/>
      <c r="J34" s="120"/>
      <c r="K34" s="121"/>
      <c r="L34" s="122"/>
      <c r="M34" s="122"/>
      <c r="N34" s="122"/>
      <c r="O34" s="262"/>
      <c r="P34" s="120"/>
      <c r="Q34" s="121"/>
      <c r="R34" s="122"/>
      <c r="S34" s="122"/>
      <c r="T34" s="122"/>
      <c r="U34" s="123"/>
      <c r="V34" s="120"/>
      <c r="W34" s="121"/>
      <c r="X34" s="122"/>
      <c r="Y34" s="122"/>
      <c r="Z34" s="122"/>
      <c r="AA34" s="259"/>
      <c r="AB34" s="270"/>
      <c r="AC34" s="258"/>
      <c r="AD34" s="256"/>
      <c r="AE34" s="256"/>
      <c r="AF34" s="256"/>
      <c r="AG34" s="257"/>
      <c r="AH34" s="270"/>
      <c r="AI34" s="258"/>
      <c r="AJ34" s="256"/>
      <c r="AK34" s="256"/>
      <c r="AL34" s="256"/>
      <c r="AM34" s="259"/>
      <c r="AN34" s="270"/>
      <c r="AO34" s="258"/>
      <c r="AP34" s="256"/>
      <c r="AQ34" s="256"/>
      <c r="AR34" s="256"/>
      <c r="AS34" s="259"/>
      <c r="AT34" s="241">
        <f t="shared" si="0"/>
        <v>3</v>
      </c>
      <c r="AU34" s="220">
        <f t="shared" si="3"/>
        <v>45</v>
      </c>
      <c r="AV34" s="3"/>
      <c r="AW34" s="3"/>
      <c r="AX34" s="3"/>
    </row>
    <row r="35" spans="2:50" ht="12.75">
      <c r="B35" s="278">
        <f t="shared" si="4"/>
        <v>21</v>
      </c>
      <c r="C35" s="148" t="s">
        <v>71</v>
      </c>
      <c r="D35" s="120"/>
      <c r="E35" s="121"/>
      <c r="F35" s="122"/>
      <c r="G35" s="272"/>
      <c r="H35" s="122"/>
      <c r="I35" s="123"/>
      <c r="J35" s="120"/>
      <c r="K35" s="121"/>
      <c r="L35" s="122"/>
      <c r="M35" s="122"/>
      <c r="N35" s="122"/>
      <c r="O35" s="262"/>
      <c r="P35" s="120">
        <v>5</v>
      </c>
      <c r="Q35" s="261">
        <v>2</v>
      </c>
      <c r="R35" s="122">
        <v>1</v>
      </c>
      <c r="S35" s="122">
        <v>1</v>
      </c>
      <c r="T35" s="122"/>
      <c r="U35" s="123"/>
      <c r="V35" s="120"/>
      <c r="W35" s="121"/>
      <c r="X35" s="122"/>
      <c r="Y35" s="122"/>
      <c r="Z35" s="122"/>
      <c r="AA35" s="259"/>
      <c r="AB35" s="270"/>
      <c r="AC35" s="258"/>
      <c r="AD35" s="256"/>
      <c r="AE35" s="256"/>
      <c r="AF35" s="256"/>
      <c r="AG35" s="257"/>
      <c r="AH35" s="270"/>
      <c r="AI35" s="258"/>
      <c r="AJ35" s="256"/>
      <c r="AK35" s="256"/>
      <c r="AL35" s="256"/>
      <c r="AM35" s="259"/>
      <c r="AN35" s="270"/>
      <c r="AO35" s="258"/>
      <c r="AP35" s="256"/>
      <c r="AQ35" s="256"/>
      <c r="AR35" s="256"/>
      <c r="AS35" s="259"/>
      <c r="AT35" s="273">
        <f t="shared" si="0"/>
        <v>5</v>
      </c>
      <c r="AU35" s="220">
        <f aca="true" t="shared" si="5" ref="AU35:AU48">SUM(E35:I35,K35:O35,Q35:U35,W35:AA35,AC35:AG35,AI35:AM35,AO35:AS35)*15</f>
        <v>60</v>
      </c>
      <c r="AV35" s="3"/>
      <c r="AW35" s="3"/>
      <c r="AX35" s="3"/>
    </row>
    <row r="36" spans="2:50" ht="12.75">
      <c r="B36" s="278">
        <f t="shared" si="4"/>
        <v>22</v>
      </c>
      <c r="C36" s="148" t="s">
        <v>68</v>
      </c>
      <c r="D36" s="120"/>
      <c r="E36" s="121"/>
      <c r="F36" s="122"/>
      <c r="G36" s="122"/>
      <c r="H36" s="122"/>
      <c r="I36" s="123"/>
      <c r="J36" s="120"/>
      <c r="K36" s="121"/>
      <c r="L36" s="122"/>
      <c r="M36" s="122"/>
      <c r="N36" s="122"/>
      <c r="O36" s="262"/>
      <c r="P36" s="120"/>
      <c r="Q36" s="121"/>
      <c r="R36" s="122"/>
      <c r="S36" s="122"/>
      <c r="T36" s="122"/>
      <c r="U36" s="123"/>
      <c r="V36" s="120">
        <v>5</v>
      </c>
      <c r="W36" s="261">
        <v>2</v>
      </c>
      <c r="X36" s="122">
        <v>1</v>
      </c>
      <c r="Y36" s="122">
        <v>2</v>
      </c>
      <c r="Z36" s="122"/>
      <c r="AA36" s="262"/>
      <c r="AB36" s="120"/>
      <c r="AC36" s="121"/>
      <c r="AD36" s="122"/>
      <c r="AE36" s="122"/>
      <c r="AF36" s="122"/>
      <c r="AG36" s="123"/>
      <c r="AH36" s="120"/>
      <c r="AI36" s="121"/>
      <c r="AJ36" s="122"/>
      <c r="AK36" s="122"/>
      <c r="AL36" s="122"/>
      <c r="AM36" s="262"/>
      <c r="AN36" s="120"/>
      <c r="AO36" s="121"/>
      <c r="AP36" s="122"/>
      <c r="AQ36" s="122"/>
      <c r="AR36" s="122"/>
      <c r="AS36" s="262"/>
      <c r="AT36" s="241">
        <f t="shared" si="0"/>
        <v>5</v>
      </c>
      <c r="AU36" s="220">
        <f t="shared" si="5"/>
        <v>75</v>
      </c>
      <c r="AV36" s="3"/>
      <c r="AW36" s="3"/>
      <c r="AX36" s="3"/>
    </row>
    <row r="37" spans="2:50" ht="12.75">
      <c r="B37" s="278">
        <f t="shared" si="4"/>
        <v>23</v>
      </c>
      <c r="C37" s="148" t="s">
        <v>64</v>
      </c>
      <c r="D37" s="120"/>
      <c r="E37" s="121"/>
      <c r="F37" s="122"/>
      <c r="G37" s="122"/>
      <c r="H37" s="122"/>
      <c r="I37" s="123"/>
      <c r="J37" s="120"/>
      <c r="K37" s="121"/>
      <c r="L37" s="122"/>
      <c r="M37" s="122"/>
      <c r="N37" s="122"/>
      <c r="O37" s="262"/>
      <c r="P37" s="120"/>
      <c r="Q37" s="121"/>
      <c r="R37" s="122"/>
      <c r="S37" s="122"/>
      <c r="T37" s="122"/>
      <c r="U37" s="123"/>
      <c r="V37" s="120"/>
      <c r="W37" s="121"/>
      <c r="X37" s="122"/>
      <c r="Y37" s="122"/>
      <c r="Z37" s="122"/>
      <c r="AA37" s="262"/>
      <c r="AB37" s="120"/>
      <c r="AC37" s="121"/>
      <c r="AD37" s="122"/>
      <c r="AE37" s="122"/>
      <c r="AF37" s="122"/>
      <c r="AG37" s="123"/>
      <c r="AH37" s="120">
        <v>3</v>
      </c>
      <c r="AI37" s="121">
        <v>2</v>
      </c>
      <c r="AJ37" s="122"/>
      <c r="AK37" s="122">
        <v>2</v>
      </c>
      <c r="AL37" s="122"/>
      <c r="AM37" s="262"/>
      <c r="AN37" s="120"/>
      <c r="AO37" s="121"/>
      <c r="AP37" s="122"/>
      <c r="AQ37" s="122"/>
      <c r="AR37" s="122"/>
      <c r="AS37" s="262"/>
      <c r="AT37" s="241">
        <f t="shared" si="0"/>
        <v>3</v>
      </c>
      <c r="AU37" s="220">
        <f t="shared" si="5"/>
        <v>60</v>
      </c>
      <c r="AV37" s="3"/>
      <c r="AW37" s="3"/>
      <c r="AX37" s="3"/>
    </row>
    <row r="38" spans="2:50" ht="12.75">
      <c r="B38" s="278">
        <f t="shared" si="4"/>
        <v>24</v>
      </c>
      <c r="C38" s="148" t="s">
        <v>164</v>
      </c>
      <c r="D38" s="120"/>
      <c r="E38" s="121"/>
      <c r="F38" s="122"/>
      <c r="G38" s="122"/>
      <c r="H38" s="122"/>
      <c r="I38" s="123"/>
      <c r="J38" s="120">
        <v>2</v>
      </c>
      <c r="K38" s="121">
        <v>1</v>
      </c>
      <c r="L38" s="122"/>
      <c r="M38" s="122"/>
      <c r="N38" s="122">
        <v>1</v>
      </c>
      <c r="O38" s="262"/>
      <c r="P38" s="120"/>
      <c r="Q38" s="121"/>
      <c r="R38" s="122"/>
      <c r="S38" s="122"/>
      <c r="T38" s="122"/>
      <c r="U38" s="123"/>
      <c r="V38" s="120"/>
      <c r="W38" s="121"/>
      <c r="X38" s="122"/>
      <c r="Y38" s="122"/>
      <c r="Z38" s="122"/>
      <c r="AA38" s="262"/>
      <c r="AB38" s="120"/>
      <c r="AC38" s="121"/>
      <c r="AD38" s="122"/>
      <c r="AE38" s="122"/>
      <c r="AF38" s="122"/>
      <c r="AG38" s="123"/>
      <c r="AH38" s="120">
        <v>2</v>
      </c>
      <c r="AI38" s="121">
        <v>1</v>
      </c>
      <c r="AJ38" s="122"/>
      <c r="AK38" s="122"/>
      <c r="AL38" s="122">
        <v>1</v>
      </c>
      <c r="AM38" s="262"/>
      <c r="AN38" s="120"/>
      <c r="AO38" s="121"/>
      <c r="AP38" s="122"/>
      <c r="AQ38" s="122"/>
      <c r="AR38" s="122"/>
      <c r="AS38" s="262"/>
      <c r="AT38" s="241">
        <f t="shared" si="0"/>
        <v>4</v>
      </c>
      <c r="AU38" s="220">
        <f t="shared" si="5"/>
        <v>60</v>
      </c>
      <c r="AV38" s="3"/>
      <c r="AW38" s="3"/>
      <c r="AX38" s="3"/>
    </row>
    <row r="39" spans="2:50" ht="12.75">
      <c r="B39" s="336">
        <f>B38+1</f>
        <v>25</v>
      </c>
      <c r="C39" s="78" t="s">
        <v>204</v>
      </c>
      <c r="D39" s="120"/>
      <c r="E39" s="121"/>
      <c r="F39" s="122"/>
      <c r="G39" s="122"/>
      <c r="H39" s="122"/>
      <c r="I39" s="123"/>
      <c r="J39" s="120"/>
      <c r="K39" s="121"/>
      <c r="L39" s="122"/>
      <c r="M39" s="122"/>
      <c r="N39" s="122"/>
      <c r="O39" s="262"/>
      <c r="P39" s="120">
        <v>3</v>
      </c>
      <c r="Q39" s="121">
        <v>1</v>
      </c>
      <c r="R39" s="122"/>
      <c r="S39" s="122">
        <v>2</v>
      </c>
      <c r="T39" s="122"/>
      <c r="U39" s="123"/>
      <c r="V39" s="120"/>
      <c r="W39" s="121"/>
      <c r="X39" s="122"/>
      <c r="Y39" s="122"/>
      <c r="Z39" s="122"/>
      <c r="AA39" s="262"/>
      <c r="AB39" s="120"/>
      <c r="AC39" s="121"/>
      <c r="AD39" s="122"/>
      <c r="AE39" s="122"/>
      <c r="AF39" s="122"/>
      <c r="AG39" s="123"/>
      <c r="AH39" s="120"/>
      <c r="AI39" s="121"/>
      <c r="AJ39" s="122"/>
      <c r="AK39" s="122"/>
      <c r="AL39" s="122"/>
      <c r="AM39" s="262"/>
      <c r="AN39" s="120"/>
      <c r="AO39" s="121"/>
      <c r="AP39" s="122"/>
      <c r="AQ39" s="122"/>
      <c r="AR39" s="122"/>
      <c r="AS39" s="262"/>
      <c r="AT39" s="241">
        <f t="shared" si="0"/>
        <v>3</v>
      </c>
      <c r="AU39" s="220">
        <f t="shared" si="5"/>
        <v>45</v>
      </c>
      <c r="AV39" s="3"/>
      <c r="AW39" s="3"/>
      <c r="AX39" s="3"/>
    </row>
    <row r="40" spans="2:50" ht="12.75">
      <c r="B40" s="334" t="s">
        <v>202</v>
      </c>
      <c r="C40" s="335" t="s">
        <v>203</v>
      </c>
      <c r="D40" s="120"/>
      <c r="E40" s="121"/>
      <c r="F40" s="122"/>
      <c r="G40" s="122"/>
      <c r="H40" s="122"/>
      <c r="I40" s="123"/>
      <c r="J40" s="120"/>
      <c r="K40" s="121"/>
      <c r="L40" s="122"/>
      <c r="M40" s="122"/>
      <c r="N40" s="122"/>
      <c r="O40" s="262"/>
      <c r="P40" s="120">
        <v>1</v>
      </c>
      <c r="Q40" s="337">
        <v>2</v>
      </c>
      <c r="R40" s="122"/>
      <c r="S40" s="122"/>
      <c r="T40" s="122"/>
      <c r="U40" s="123"/>
      <c r="V40" s="120"/>
      <c r="W40" s="121"/>
      <c r="X40" s="122"/>
      <c r="Y40" s="122"/>
      <c r="Z40" s="122"/>
      <c r="AA40" s="262"/>
      <c r="AB40" s="120"/>
      <c r="AC40" s="121"/>
      <c r="AD40" s="122"/>
      <c r="AE40" s="122"/>
      <c r="AF40" s="122"/>
      <c r="AG40" s="123"/>
      <c r="AH40" s="120"/>
      <c r="AI40" s="121"/>
      <c r="AJ40" s="122"/>
      <c r="AK40" s="122"/>
      <c r="AL40" s="122"/>
      <c r="AM40" s="262"/>
      <c r="AN40" s="120"/>
      <c r="AO40" s="121"/>
      <c r="AP40" s="122"/>
      <c r="AQ40" s="122"/>
      <c r="AR40" s="122"/>
      <c r="AS40" s="262"/>
      <c r="AT40" s="241">
        <f t="shared" si="0"/>
        <v>1</v>
      </c>
      <c r="AU40" s="220">
        <f t="shared" si="5"/>
        <v>30</v>
      </c>
      <c r="AV40" s="3"/>
      <c r="AW40" s="3"/>
      <c r="AX40" s="3"/>
    </row>
    <row r="41" spans="2:50" ht="12.75">
      <c r="B41" s="278">
        <f>B39+1</f>
        <v>26</v>
      </c>
      <c r="C41" s="148" t="s">
        <v>161</v>
      </c>
      <c r="D41" s="120"/>
      <c r="E41" s="121"/>
      <c r="F41" s="122"/>
      <c r="G41" s="122"/>
      <c r="H41" s="122"/>
      <c r="I41" s="123"/>
      <c r="J41" s="120"/>
      <c r="K41" s="121"/>
      <c r="L41" s="122"/>
      <c r="M41" s="122"/>
      <c r="N41" s="122"/>
      <c r="O41" s="262"/>
      <c r="P41" s="120"/>
      <c r="Q41" s="121"/>
      <c r="R41" s="122"/>
      <c r="S41" s="122"/>
      <c r="T41" s="122"/>
      <c r="U41" s="123"/>
      <c r="V41" s="120"/>
      <c r="W41" s="121"/>
      <c r="X41" s="122"/>
      <c r="Y41" s="122"/>
      <c r="Z41" s="122"/>
      <c r="AA41" s="262"/>
      <c r="AB41" s="120">
        <v>4</v>
      </c>
      <c r="AC41" s="121">
        <v>2</v>
      </c>
      <c r="AD41" s="122"/>
      <c r="AE41" s="274">
        <v>2</v>
      </c>
      <c r="AF41" s="122"/>
      <c r="AG41" s="123"/>
      <c r="AH41" s="120"/>
      <c r="AI41" s="121"/>
      <c r="AJ41" s="122"/>
      <c r="AK41" s="122"/>
      <c r="AL41" s="122"/>
      <c r="AM41" s="262"/>
      <c r="AN41" s="120"/>
      <c r="AO41" s="121"/>
      <c r="AP41" s="122"/>
      <c r="AQ41" s="122"/>
      <c r="AR41" s="122"/>
      <c r="AS41" s="262"/>
      <c r="AT41" s="241">
        <f t="shared" si="0"/>
        <v>4</v>
      </c>
      <c r="AU41" s="220">
        <f t="shared" si="5"/>
        <v>60</v>
      </c>
      <c r="AV41" s="3"/>
      <c r="AW41" s="3"/>
      <c r="AX41" s="3"/>
    </row>
    <row r="42" spans="2:50" ht="12.75">
      <c r="B42" s="278">
        <f>B41+1</f>
        <v>27</v>
      </c>
      <c r="C42" s="148" t="s">
        <v>117</v>
      </c>
      <c r="D42" s="120"/>
      <c r="E42" s="121"/>
      <c r="F42" s="122"/>
      <c r="G42" s="122"/>
      <c r="H42" s="122"/>
      <c r="I42" s="123"/>
      <c r="J42" s="120"/>
      <c r="K42" s="121"/>
      <c r="L42" s="122"/>
      <c r="M42" s="122"/>
      <c r="N42" s="122"/>
      <c r="O42" s="262"/>
      <c r="P42" s="120">
        <v>1</v>
      </c>
      <c r="Q42" s="121">
        <v>1</v>
      </c>
      <c r="R42" s="122"/>
      <c r="S42" s="122"/>
      <c r="T42" s="122"/>
      <c r="U42" s="123"/>
      <c r="V42" s="120">
        <v>2</v>
      </c>
      <c r="W42" s="121"/>
      <c r="X42" s="122"/>
      <c r="Y42" s="122">
        <v>2</v>
      </c>
      <c r="Z42" s="122"/>
      <c r="AA42" s="262"/>
      <c r="AB42" s="120"/>
      <c r="AC42" s="121"/>
      <c r="AD42" s="122"/>
      <c r="AE42" s="272"/>
      <c r="AF42" s="122"/>
      <c r="AG42" s="123"/>
      <c r="AH42" s="120"/>
      <c r="AI42" s="121"/>
      <c r="AJ42" s="122"/>
      <c r="AK42" s="122"/>
      <c r="AL42" s="122"/>
      <c r="AM42" s="262"/>
      <c r="AN42" s="120"/>
      <c r="AO42" s="121"/>
      <c r="AP42" s="122"/>
      <c r="AQ42" s="122"/>
      <c r="AR42" s="122"/>
      <c r="AS42" s="262"/>
      <c r="AT42" s="241">
        <f t="shared" si="0"/>
        <v>3</v>
      </c>
      <c r="AU42" s="220">
        <f t="shared" si="5"/>
        <v>45</v>
      </c>
      <c r="AV42" s="3"/>
      <c r="AW42" s="3"/>
      <c r="AX42" s="3"/>
    </row>
    <row r="43" spans="2:50" ht="12.75">
      <c r="B43" s="278">
        <f t="shared" si="4"/>
        <v>28</v>
      </c>
      <c r="C43" s="148" t="s">
        <v>100</v>
      </c>
      <c r="D43" s="120"/>
      <c r="E43" s="121"/>
      <c r="F43" s="122"/>
      <c r="G43" s="122"/>
      <c r="H43" s="122"/>
      <c r="I43" s="123"/>
      <c r="J43" s="120"/>
      <c r="K43" s="121"/>
      <c r="L43" s="122"/>
      <c r="M43" s="122"/>
      <c r="N43" s="122"/>
      <c r="O43" s="262"/>
      <c r="P43" s="120"/>
      <c r="Q43" s="121"/>
      <c r="R43" s="122"/>
      <c r="S43" s="122"/>
      <c r="T43" s="122"/>
      <c r="U43" s="123"/>
      <c r="V43" s="120"/>
      <c r="W43" s="121"/>
      <c r="X43" s="122"/>
      <c r="Y43" s="122"/>
      <c r="Z43" s="122"/>
      <c r="AA43" s="262"/>
      <c r="AB43" s="120">
        <v>3</v>
      </c>
      <c r="AC43" s="121">
        <v>1</v>
      </c>
      <c r="AD43" s="122"/>
      <c r="AE43" s="122">
        <v>2</v>
      </c>
      <c r="AF43" s="122"/>
      <c r="AG43" s="123"/>
      <c r="AH43" s="120"/>
      <c r="AI43" s="121"/>
      <c r="AJ43" s="122"/>
      <c r="AK43" s="122"/>
      <c r="AL43" s="122"/>
      <c r="AM43" s="262"/>
      <c r="AN43" s="120"/>
      <c r="AO43" s="121"/>
      <c r="AP43" s="122"/>
      <c r="AQ43" s="122"/>
      <c r="AR43" s="122"/>
      <c r="AS43" s="262"/>
      <c r="AT43" s="241">
        <f t="shared" si="0"/>
        <v>3</v>
      </c>
      <c r="AU43" s="220">
        <f t="shared" si="5"/>
        <v>45</v>
      </c>
      <c r="AV43" s="3"/>
      <c r="AW43" s="3"/>
      <c r="AX43" s="3"/>
    </row>
    <row r="44" spans="2:50" ht="12.75">
      <c r="B44" s="278">
        <f t="shared" si="4"/>
        <v>29</v>
      </c>
      <c r="C44" s="150" t="s">
        <v>73</v>
      </c>
      <c r="D44" s="120"/>
      <c r="E44" s="121"/>
      <c r="F44" s="122"/>
      <c r="G44" s="122"/>
      <c r="H44" s="122"/>
      <c r="I44" s="123"/>
      <c r="J44" s="120">
        <v>2</v>
      </c>
      <c r="K44" s="121">
        <v>1</v>
      </c>
      <c r="L44" s="122"/>
      <c r="M44" s="122">
        <v>1</v>
      </c>
      <c r="N44" s="122"/>
      <c r="O44" s="262"/>
      <c r="P44" s="120"/>
      <c r="Q44" s="121"/>
      <c r="R44" s="122"/>
      <c r="S44" s="122"/>
      <c r="T44" s="122"/>
      <c r="U44" s="123"/>
      <c r="V44" s="120"/>
      <c r="W44" s="121"/>
      <c r="X44" s="122"/>
      <c r="Y44" s="122"/>
      <c r="Z44" s="122"/>
      <c r="AA44" s="262"/>
      <c r="AB44" s="120"/>
      <c r="AC44" s="121"/>
      <c r="AD44" s="122"/>
      <c r="AE44" s="122"/>
      <c r="AF44" s="122"/>
      <c r="AG44" s="123"/>
      <c r="AH44" s="120"/>
      <c r="AI44" s="121"/>
      <c r="AJ44" s="122"/>
      <c r="AK44" s="122"/>
      <c r="AL44" s="122"/>
      <c r="AM44" s="262"/>
      <c r="AN44" s="120"/>
      <c r="AO44" s="121"/>
      <c r="AP44" s="122"/>
      <c r="AQ44" s="122"/>
      <c r="AR44" s="122"/>
      <c r="AS44" s="262"/>
      <c r="AT44" s="241">
        <f t="shared" si="0"/>
        <v>2</v>
      </c>
      <c r="AU44" s="220">
        <f t="shared" si="5"/>
        <v>30</v>
      </c>
      <c r="AV44" s="3"/>
      <c r="AW44" s="3"/>
      <c r="AX44" s="3"/>
    </row>
    <row r="45" spans="2:50" ht="12.75">
      <c r="B45" s="278">
        <f t="shared" si="4"/>
        <v>30</v>
      </c>
      <c r="C45" s="152" t="s">
        <v>44</v>
      </c>
      <c r="D45" s="120"/>
      <c r="E45" s="121"/>
      <c r="F45" s="122"/>
      <c r="G45" s="122"/>
      <c r="H45" s="122"/>
      <c r="I45" s="123"/>
      <c r="J45" s="120"/>
      <c r="K45" s="121"/>
      <c r="L45" s="122"/>
      <c r="M45" s="122"/>
      <c r="N45" s="122"/>
      <c r="O45" s="262"/>
      <c r="P45" s="120"/>
      <c r="Q45" s="121"/>
      <c r="R45" s="122"/>
      <c r="S45" s="122"/>
      <c r="T45" s="122"/>
      <c r="U45" s="123"/>
      <c r="V45" s="120"/>
      <c r="W45" s="121"/>
      <c r="X45" s="122"/>
      <c r="Y45" s="122"/>
      <c r="Z45" s="122"/>
      <c r="AA45" s="262"/>
      <c r="AB45" s="120">
        <v>3</v>
      </c>
      <c r="AC45" s="121">
        <v>2</v>
      </c>
      <c r="AD45" s="122">
        <v>1</v>
      </c>
      <c r="AE45" s="122"/>
      <c r="AF45" s="122"/>
      <c r="AG45" s="123"/>
      <c r="AH45" s="120">
        <v>2</v>
      </c>
      <c r="AI45" s="121"/>
      <c r="AJ45" s="122"/>
      <c r="AK45" s="274">
        <v>2</v>
      </c>
      <c r="AL45" s="122"/>
      <c r="AM45" s="262"/>
      <c r="AN45" s="120"/>
      <c r="AO45" s="121"/>
      <c r="AP45" s="122"/>
      <c r="AQ45" s="122"/>
      <c r="AR45" s="122"/>
      <c r="AS45" s="262"/>
      <c r="AT45" s="241">
        <f t="shared" si="0"/>
        <v>5</v>
      </c>
      <c r="AU45" s="220">
        <f t="shared" si="5"/>
        <v>75</v>
      </c>
      <c r="AV45" s="3"/>
      <c r="AW45" s="3"/>
      <c r="AX45" s="3"/>
    </row>
    <row r="46" spans="2:50" ht="12.75">
      <c r="B46" s="278">
        <f t="shared" si="4"/>
        <v>31</v>
      </c>
      <c r="C46" s="212" t="s">
        <v>113</v>
      </c>
      <c r="D46" s="120"/>
      <c r="E46" s="121"/>
      <c r="F46" s="122"/>
      <c r="G46" s="122"/>
      <c r="H46" s="122"/>
      <c r="I46" s="123"/>
      <c r="J46" s="120"/>
      <c r="K46" s="121"/>
      <c r="L46" s="122"/>
      <c r="M46" s="122"/>
      <c r="N46" s="122"/>
      <c r="O46" s="262"/>
      <c r="P46" s="120">
        <v>1</v>
      </c>
      <c r="Q46" s="121">
        <v>1</v>
      </c>
      <c r="R46" s="122"/>
      <c r="S46" s="122"/>
      <c r="T46" s="122"/>
      <c r="U46" s="123"/>
      <c r="V46" s="120"/>
      <c r="W46" s="121"/>
      <c r="X46" s="122"/>
      <c r="Y46" s="122"/>
      <c r="Z46" s="122"/>
      <c r="AA46" s="262"/>
      <c r="AB46" s="120"/>
      <c r="AC46" s="121"/>
      <c r="AD46" s="122"/>
      <c r="AE46" s="122"/>
      <c r="AF46" s="122"/>
      <c r="AG46" s="123"/>
      <c r="AH46" s="120"/>
      <c r="AI46" s="121"/>
      <c r="AJ46" s="122"/>
      <c r="AK46" s="272"/>
      <c r="AL46" s="122"/>
      <c r="AM46" s="262"/>
      <c r="AN46" s="120"/>
      <c r="AO46" s="121"/>
      <c r="AP46" s="122"/>
      <c r="AQ46" s="122"/>
      <c r="AR46" s="122"/>
      <c r="AS46" s="262"/>
      <c r="AT46" s="241">
        <f t="shared" si="0"/>
        <v>1</v>
      </c>
      <c r="AU46" s="220">
        <f t="shared" si="5"/>
        <v>15</v>
      </c>
      <c r="AV46" s="3"/>
      <c r="AW46" s="3"/>
      <c r="AX46" s="3"/>
    </row>
    <row r="47" spans="2:50" ht="12.75">
      <c r="B47" s="278">
        <f t="shared" si="4"/>
        <v>32</v>
      </c>
      <c r="C47" s="150" t="s">
        <v>59</v>
      </c>
      <c r="D47" s="120"/>
      <c r="E47" s="121"/>
      <c r="F47" s="122"/>
      <c r="G47" s="122"/>
      <c r="H47" s="122"/>
      <c r="I47" s="123"/>
      <c r="J47" s="120"/>
      <c r="K47" s="121"/>
      <c r="L47" s="122"/>
      <c r="M47" s="122"/>
      <c r="N47" s="122"/>
      <c r="O47" s="262"/>
      <c r="P47" s="120"/>
      <c r="Q47" s="121"/>
      <c r="R47" s="122"/>
      <c r="S47" s="122"/>
      <c r="T47" s="122"/>
      <c r="U47" s="123"/>
      <c r="V47" s="120"/>
      <c r="W47" s="121"/>
      <c r="X47" s="122"/>
      <c r="Y47" s="122"/>
      <c r="Z47" s="122"/>
      <c r="AA47" s="262"/>
      <c r="AB47" s="120">
        <v>2</v>
      </c>
      <c r="AC47" s="121">
        <v>2</v>
      </c>
      <c r="AD47" s="122">
        <v>1</v>
      </c>
      <c r="AE47" s="122"/>
      <c r="AF47" s="122"/>
      <c r="AG47" s="123"/>
      <c r="AH47" s="120">
        <v>2</v>
      </c>
      <c r="AI47" s="121"/>
      <c r="AJ47" s="122"/>
      <c r="AK47" s="122">
        <v>2</v>
      </c>
      <c r="AL47" s="122"/>
      <c r="AM47" s="262"/>
      <c r="AN47" s="120"/>
      <c r="AO47" s="121"/>
      <c r="AP47" s="122"/>
      <c r="AQ47" s="122"/>
      <c r="AR47" s="122"/>
      <c r="AS47" s="262"/>
      <c r="AT47" s="273">
        <f t="shared" si="0"/>
        <v>4</v>
      </c>
      <c r="AU47" s="220">
        <f t="shared" si="5"/>
        <v>75</v>
      </c>
      <c r="AV47" s="3"/>
      <c r="AW47" s="3"/>
      <c r="AX47" s="3"/>
    </row>
    <row r="48" spans="1:50" s="23" customFormat="1" ht="12.75">
      <c r="A48" s="3"/>
      <c r="B48" s="278">
        <f>B47+1</f>
        <v>33</v>
      </c>
      <c r="C48" s="150" t="s">
        <v>114</v>
      </c>
      <c r="D48" s="125"/>
      <c r="E48" s="126"/>
      <c r="F48" s="127"/>
      <c r="G48" s="127"/>
      <c r="H48" s="127"/>
      <c r="I48" s="128"/>
      <c r="J48" s="125"/>
      <c r="K48" s="126"/>
      <c r="L48" s="127"/>
      <c r="M48" s="127"/>
      <c r="N48" s="127"/>
      <c r="O48" s="239"/>
      <c r="P48" s="125"/>
      <c r="Q48" s="126"/>
      <c r="R48" s="127"/>
      <c r="S48" s="127"/>
      <c r="T48" s="127"/>
      <c r="U48" s="128"/>
      <c r="V48" s="125"/>
      <c r="W48" s="126"/>
      <c r="X48" s="127"/>
      <c r="Y48" s="127"/>
      <c r="Z48" s="127"/>
      <c r="AA48" s="239"/>
      <c r="AB48" s="125"/>
      <c r="AC48" s="126"/>
      <c r="AD48" s="127"/>
      <c r="AE48" s="122"/>
      <c r="AF48" s="127"/>
      <c r="AG48" s="128"/>
      <c r="AH48" s="125"/>
      <c r="AI48" s="126"/>
      <c r="AJ48" s="127"/>
      <c r="AK48" s="127"/>
      <c r="AL48" s="127"/>
      <c r="AM48" s="239"/>
      <c r="AN48" s="125">
        <v>3</v>
      </c>
      <c r="AO48" s="126"/>
      <c r="AP48" s="127"/>
      <c r="AQ48" s="127"/>
      <c r="AR48" s="127"/>
      <c r="AS48" s="239">
        <v>2</v>
      </c>
      <c r="AT48" s="241">
        <f t="shared" si="0"/>
        <v>3</v>
      </c>
      <c r="AU48" s="220">
        <f t="shared" si="5"/>
        <v>30</v>
      </c>
      <c r="AV48" s="3"/>
      <c r="AW48" s="3"/>
      <c r="AX48" s="3"/>
    </row>
    <row r="49" spans="2:50" s="23" customFormat="1" ht="12.75">
      <c r="B49" s="278">
        <f>B48+1</f>
        <v>34</v>
      </c>
      <c r="C49" s="150" t="s">
        <v>101</v>
      </c>
      <c r="D49" s="125"/>
      <c r="E49" s="126"/>
      <c r="F49" s="127"/>
      <c r="G49" s="127"/>
      <c r="H49" s="127"/>
      <c r="I49" s="128"/>
      <c r="J49" s="125"/>
      <c r="K49" s="126"/>
      <c r="L49" s="127"/>
      <c r="M49" s="127"/>
      <c r="N49" s="127"/>
      <c r="O49" s="239"/>
      <c r="P49" s="125"/>
      <c r="Q49" s="126"/>
      <c r="R49" s="127"/>
      <c r="S49" s="127"/>
      <c r="T49" s="127"/>
      <c r="U49" s="128"/>
      <c r="V49" s="125">
        <v>3</v>
      </c>
      <c r="W49" s="353" t="s">
        <v>102</v>
      </c>
      <c r="X49" s="354"/>
      <c r="Y49" s="354"/>
      <c r="Z49" s="354"/>
      <c r="AA49" s="355"/>
      <c r="AB49" s="125"/>
      <c r="AC49" s="126"/>
      <c r="AD49" s="127"/>
      <c r="AE49" s="122"/>
      <c r="AF49" s="127"/>
      <c r="AG49" s="128"/>
      <c r="AH49" s="125"/>
      <c r="AI49" s="126"/>
      <c r="AJ49" s="127"/>
      <c r="AK49" s="127"/>
      <c r="AL49" s="127"/>
      <c r="AM49" s="239"/>
      <c r="AN49" s="125"/>
      <c r="AO49" s="126"/>
      <c r="AP49" s="127"/>
      <c r="AQ49" s="127"/>
      <c r="AR49" s="127"/>
      <c r="AS49" s="239"/>
      <c r="AT49" s="241">
        <f t="shared" si="0"/>
        <v>3</v>
      </c>
      <c r="AU49" s="220">
        <v>0</v>
      </c>
      <c r="AV49" s="3"/>
      <c r="AW49" s="3"/>
      <c r="AX49" s="3"/>
    </row>
    <row r="50" spans="2:50" ht="12.75">
      <c r="B50" s="278">
        <f>B49+1</f>
        <v>35</v>
      </c>
      <c r="C50" s="150" t="s">
        <v>103</v>
      </c>
      <c r="D50" s="125"/>
      <c r="E50" s="126"/>
      <c r="F50" s="127"/>
      <c r="G50" s="127"/>
      <c r="H50" s="127"/>
      <c r="I50" s="128"/>
      <c r="J50" s="125"/>
      <c r="K50" s="126"/>
      <c r="L50" s="127"/>
      <c r="M50" s="127"/>
      <c r="N50" s="127"/>
      <c r="O50" s="239"/>
      <c r="P50" s="125"/>
      <c r="Q50" s="126"/>
      <c r="R50" s="127"/>
      <c r="S50" s="127"/>
      <c r="T50" s="127"/>
      <c r="U50" s="128"/>
      <c r="V50" s="125"/>
      <c r="W50" s="126"/>
      <c r="X50" s="127"/>
      <c r="Y50" s="127"/>
      <c r="Z50" s="127"/>
      <c r="AA50" s="239"/>
      <c r="AB50" s="125"/>
      <c r="AC50" s="126"/>
      <c r="AD50" s="127"/>
      <c r="AE50" s="122"/>
      <c r="AF50" s="127"/>
      <c r="AG50" s="128"/>
      <c r="AH50" s="125">
        <v>3</v>
      </c>
      <c r="AI50" s="353" t="s">
        <v>102</v>
      </c>
      <c r="AJ50" s="354"/>
      <c r="AK50" s="354"/>
      <c r="AL50" s="354"/>
      <c r="AM50" s="355"/>
      <c r="AN50" s="125"/>
      <c r="AO50" s="126"/>
      <c r="AP50" s="127"/>
      <c r="AQ50" s="127"/>
      <c r="AR50" s="127"/>
      <c r="AS50" s="239"/>
      <c r="AT50" s="241">
        <f t="shared" si="0"/>
        <v>3</v>
      </c>
      <c r="AU50" s="220">
        <v>0</v>
      </c>
      <c r="AV50" s="3"/>
      <c r="AW50" s="3"/>
      <c r="AX50" s="3"/>
    </row>
    <row r="51" spans="2:48" s="2" customFormat="1" ht="13.5" thickBot="1">
      <c r="B51" s="278">
        <f t="shared" si="4"/>
        <v>36</v>
      </c>
      <c r="C51" s="150" t="s">
        <v>112</v>
      </c>
      <c r="D51" s="125"/>
      <c r="E51" s="126"/>
      <c r="F51" s="127"/>
      <c r="G51" s="127"/>
      <c r="H51" s="127"/>
      <c r="I51" s="128"/>
      <c r="J51" s="125"/>
      <c r="K51" s="126"/>
      <c r="L51" s="127"/>
      <c r="M51" s="127"/>
      <c r="N51" s="127"/>
      <c r="O51" s="239"/>
      <c r="P51" s="125"/>
      <c r="Q51" s="126"/>
      <c r="R51" s="127"/>
      <c r="S51" s="127"/>
      <c r="T51" s="127"/>
      <c r="U51" s="128"/>
      <c r="V51" s="125"/>
      <c r="W51" s="126"/>
      <c r="X51" s="127"/>
      <c r="Y51" s="127"/>
      <c r="Z51" s="127"/>
      <c r="AA51" s="239"/>
      <c r="AB51" s="125"/>
      <c r="AC51" s="126"/>
      <c r="AD51" s="127"/>
      <c r="AE51" s="122"/>
      <c r="AF51" s="127"/>
      <c r="AG51" s="128"/>
      <c r="AH51" s="125"/>
      <c r="AI51" s="126"/>
      <c r="AJ51" s="127"/>
      <c r="AK51" s="127"/>
      <c r="AL51" s="127"/>
      <c r="AM51" s="239"/>
      <c r="AN51" s="125">
        <v>15</v>
      </c>
      <c r="AO51" s="126"/>
      <c r="AP51" s="127"/>
      <c r="AQ51" s="127"/>
      <c r="AR51" s="127">
        <v>3</v>
      </c>
      <c r="AS51" s="239"/>
      <c r="AT51" s="241">
        <f t="shared" si="0"/>
        <v>15</v>
      </c>
      <c r="AU51" s="220">
        <f>SUM(E51:I51,K51:O51,Q51:U51,W51:AA51,AC51:AG51,AI51:AM51,AO51:AS51)*15</f>
        <v>45</v>
      </c>
      <c r="AV51" s="3"/>
    </row>
    <row r="52" spans="2:47" s="1" customFormat="1" ht="14.25" thickBot="1" thickTop="1">
      <c r="B52" s="280"/>
      <c r="C52" s="10" t="s">
        <v>36</v>
      </c>
      <c r="D52" s="21">
        <f aca="true" t="shared" si="6" ref="D52:AS52">SUM(D28:D51,D18:D26,D14:D16,D11:D12)</f>
        <v>30</v>
      </c>
      <c r="E52" s="275">
        <f t="shared" si="6"/>
        <v>18</v>
      </c>
      <c r="F52" s="275">
        <f t="shared" si="6"/>
        <v>6</v>
      </c>
      <c r="G52" s="275">
        <f t="shared" si="6"/>
        <v>2</v>
      </c>
      <c r="H52" s="275">
        <f t="shared" si="6"/>
        <v>0</v>
      </c>
      <c r="I52" s="275">
        <f t="shared" si="6"/>
        <v>4</v>
      </c>
      <c r="J52" s="21">
        <f t="shared" si="6"/>
        <v>30</v>
      </c>
      <c r="K52" s="275">
        <f t="shared" si="6"/>
        <v>14</v>
      </c>
      <c r="L52" s="275">
        <f t="shared" si="6"/>
        <v>7</v>
      </c>
      <c r="M52" s="275">
        <f t="shared" si="6"/>
        <v>4</v>
      </c>
      <c r="N52" s="275">
        <f t="shared" si="6"/>
        <v>1</v>
      </c>
      <c r="O52" s="275">
        <f t="shared" si="6"/>
        <v>4</v>
      </c>
      <c r="P52" s="21">
        <f t="shared" si="6"/>
        <v>30</v>
      </c>
      <c r="Q52" s="275">
        <f t="shared" si="6"/>
        <v>16</v>
      </c>
      <c r="R52" s="275">
        <f t="shared" si="6"/>
        <v>7</v>
      </c>
      <c r="S52" s="275">
        <f t="shared" si="6"/>
        <v>6</v>
      </c>
      <c r="T52" s="275">
        <f t="shared" si="6"/>
        <v>0</v>
      </c>
      <c r="U52" s="275">
        <f t="shared" si="6"/>
        <v>3</v>
      </c>
      <c r="V52" s="21">
        <f t="shared" si="6"/>
        <v>19</v>
      </c>
      <c r="W52" s="275">
        <f t="shared" si="6"/>
        <v>4</v>
      </c>
      <c r="X52" s="275">
        <f t="shared" si="6"/>
        <v>4</v>
      </c>
      <c r="Y52" s="275">
        <f t="shared" si="6"/>
        <v>7</v>
      </c>
      <c r="Z52" s="275">
        <f t="shared" si="6"/>
        <v>0</v>
      </c>
      <c r="AA52" s="275">
        <f t="shared" si="6"/>
        <v>2</v>
      </c>
      <c r="AB52" s="21">
        <f t="shared" si="6"/>
        <v>20</v>
      </c>
      <c r="AC52" s="275">
        <f t="shared" si="6"/>
        <v>10</v>
      </c>
      <c r="AD52" s="275">
        <f t="shared" si="6"/>
        <v>4</v>
      </c>
      <c r="AE52" s="275">
        <f t="shared" si="6"/>
        <v>6</v>
      </c>
      <c r="AF52" s="275">
        <f t="shared" si="6"/>
        <v>0</v>
      </c>
      <c r="AG52" s="275">
        <f t="shared" si="6"/>
        <v>0</v>
      </c>
      <c r="AH52" s="21">
        <f t="shared" si="6"/>
        <v>17</v>
      </c>
      <c r="AI52" s="275">
        <f t="shared" si="6"/>
        <v>4</v>
      </c>
      <c r="AJ52" s="275">
        <f t="shared" si="6"/>
        <v>2</v>
      </c>
      <c r="AK52" s="275">
        <f t="shared" si="6"/>
        <v>8</v>
      </c>
      <c r="AL52" s="275">
        <f t="shared" si="6"/>
        <v>1</v>
      </c>
      <c r="AM52" s="275">
        <f t="shared" si="6"/>
        <v>0</v>
      </c>
      <c r="AN52" s="21">
        <f t="shared" si="6"/>
        <v>18</v>
      </c>
      <c r="AO52" s="275">
        <f t="shared" si="6"/>
        <v>0</v>
      </c>
      <c r="AP52" s="275">
        <f t="shared" si="6"/>
        <v>0</v>
      </c>
      <c r="AQ52" s="275">
        <f t="shared" si="6"/>
        <v>0</v>
      </c>
      <c r="AR52" s="275">
        <f t="shared" si="6"/>
        <v>3</v>
      </c>
      <c r="AS52" s="275">
        <f t="shared" si="6"/>
        <v>2</v>
      </c>
      <c r="AT52" s="342">
        <f>AT27+AT17+AT10</f>
        <v>158</v>
      </c>
      <c r="AU52" s="219">
        <f>SUM(E52:I52,K52:O52,Q52:U52,W52:AA52,AC52:AG52,AI52:AM52,AO52:AS52)*15</f>
        <v>2235</v>
      </c>
    </row>
    <row r="53" spans="2:48" ht="14.25" thickBot="1" thickTop="1">
      <c r="B53" s="277" t="s">
        <v>24</v>
      </c>
      <c r="C53" s="210" t="s">
        <v>140</v>
      </c>
      <c r="D53" s="21"/>
      <c r="E53" s="343"/>
      <c r="F53" s="343"/>
      <c r="G53" s="343"/>
      <c r="H53" s="343"/>
      <c r="I53" s="344"/>
      <c r="J53" s="21"/>
      <c r="K53" s="343"/>
      <c r="L53" s="343"/>
      <c r="M53" s="343"/>
      <c r="N53" s="343"/>
      <c r="O53" s="343"/>
      <c r="P53" s="21"/>
      <c r="Q53" s="343"/>
      <c r="R53" s="343"/>
      <c r="S53" s="343"/>
      <c r="T53" s="343"/>
      <c r="U53" s="344"/>
      <c r="V53" s="341">
        <v>11</v>
      </c>
      <c r="W53" s="345">
        <v>9</v>
      </c>
      <c r="X53" s="345"/>
      <c r="Y53" s="345"/>
      <c r="Z53" s="345"/>
      <c r="AA53" s="345"/>
      <c r="AB53" s="341">
        <v>10</v>
      </c>
      <c r="AC53" s="345">
        <v>10</v>
      </c>
      <c r="AD53" s="345"/>
      <c r="AE53" s="345"/>
      <c r="AF53" s="345"/>
      <c r="AG53" s="346"/>
      <c r="AH53" s="341">
        <v>13</v>
      </c>
      <c r="AI53" s="347">
        <v>15</v>
      </c>
      <c r="AJ53" s="347"/>
      <c r="AK53" s="347"/>
      <c r="AL53" s="347"/>
      <c r="AM53" s="347"/>
      <c r="AN53" s="21"/>
      <c r="AO53" s="343"/>
      <c r="AP53" s="343"/>
      <c r="AQ53" s="343"/>
      <c r="AR53" s="343"/>
      <c r="AS53" s="343"/>
      <c r="AT53" s="342">
        <f>D53+J53+P53+V53+AB53+AH53+AN53</f>
        <v>34</v>
      </c>
      <c r="AU53" s="219">
        <f>SUM(E53:I53,K53:O53,Q53:U53,W53:AA53,AC53:AG53,AI53:AM53,AO53:AS53)*15</f>
        <v>510</v>
      </c>
      <c r="AV53" s="3"/>
    </row>
    <row r="54" spans="2:48" ht="14.25" thickBot="1" thickTop="1">
      <c r="B54" s="281" t="s">
        <v>25</v>
      </c>
      <c r="C54" s="211" t="s">
        <v>172</v>
      </c>
      <c r="D54" s="28"/>
      <c r="E54" s="348"/>
      <c r="F54" s="348"/>
      <c r="G54" s="348"/>
      <c r="H54" s="348"/>
      <c r="I54" s="349"/>
      <c r="J54" s="28"/>
      <c r="K54" s="348"/>
      <c r="L54" s="348"/>
      <c r="M54" s="348"/>
      <c r="N54" s="348"/>
      <c r="O54" s="348"/>
      <c r="P54" s="28"/>
      <c r="Q54" s="348"/>
      <c r="R54" s="348"/>
      <c r="S54" s="348"/>
      <c r="T54" s="348"/>
      <c r="U54" s="349"/>
      <c r="V54" s="28"/>
      <c r="W54" s="348"/>
      <c r="X54" s="348"/>
      <c r="Y54" s="348"/>
      <c r="Z54" s="348"/>
      <c r="AA54" s="348"/>
      <c r="AB54" s="28"/>
      <c r="AC54" s="348"/>
      <c r="AD54" s="348"/>
      <c r="AE54" s="348"/>
      <c r="AF54" s="348"/>
      <c r="AG54" s="349"/>
      <c r="AH54" s="28"/>
      <c r="AI54" s="348" t="s">
        <v>60</v>
      </c>
      <c r="AJ54" s="348"/>
      <c r="AK54" s="348"/>
      <c r="AL54" s="348"/>
      <c r="AM54" s="348"/>
      <c r="AN54" s="28">
        <v>12</v>
      </c>
      <c r="AO54" s="387">
        <v>9</v>
      </c>
      <c r="AP54" s="387"/>
      <c r="AQ54" s="387"/>
      <c r="AR54" s="387"/>
      <c r="AS54" s="387"/>
      <c r="AT54" s="340">
        <f>D54+J54+P54+V54+AB54+AH54+AN54</f>
        <v>12</v>
      </c>
      <c r="AU54" s="220">
        <f>SUM(E54:I54,K54:O54,Q54:U54,W54:AA54,AC54:AG54,AI54:AM54,AO54:AS54)*15</f>
        <v>135</v>
      </c>
      <c r="AV54" s="3"/>
    </row>
    <row r="55" spans="2:48" ht="14.25" thickBot="1" thickTop="1">
      <c r="B55" s="381" t="s">
        <v>41</v>
      </c>
      <c r="C55" s="382"/>
      <c r="D55" s="95">
        <f>D52+D53+D54</f>
        <v>30</v>
      </c>
      <c r="E55" s="373">
        <f>SUM(E52:I52:E53:E54)</f>
        <v>30</v>
      </c>
      <c r="F55" s="373"/>
      <c r="G55" s="373"/>
      <c r="H55" s="373"/>
      <c r="I55" s="378"/>
      <c r="J55" s="95">
        <f>J52+J53+J54</f>
        <v>30</v>
      </c>
      <c r="K55" s="373">
        <f>SUM(K52:O52:K53:K54)</f>
        <v>30</v>
      </c>
      <c r="L55" s="373"/>
      <c r="M55" s="373"/>
      <c r="N55" s="373"/>
      <c r="O55" s="378"/>
      <c r="P55" s="95">
        <f>P52+P53+P54</f>
        <v>30</v>
      </c>
      <c r="Q55" s="373">
        <f>SUM(Q52:U52:Q53:Q54)</f>
        <v>32</v>
      </c>
      <c r="R55" s="373"/>
      <c r="S55" s="373"/>
      <c r="T55" s="373"/>
      <c r="U55" s="378"/>
      <c r="V55" s="95">
        <f>V52+V53+V54</f>
        <v>30</v>
      </c>
      <c r="W55" s="373">
        <f>SUM(W52:AA52:W53:W54)</f>
        <v>26</v>
      </c>
      <c r="X55" s="373"/>
      <c r="Y55" s="373"/>
      <c r="Z55" s="373"/>
      <c r="AA55" s="378"/>
      <c r="AB55" s="95">
        <f>AB52+AB53+AB54</f>
        <v>30</v>
      </c>
      <c r="AC55" s="373">
        <f>SUM(AC52:AG52:AC53:AC54)</f>
        <v>30</v>
      </c>
      <c r="AD55" s="373"/>
      <c r="AE55" s="373"/>
      <c r="AF55" s="373"/>
      <c r="AG55" s="378"/>
      <c r="AH55" s="95">
        <f>AH52+AH53+AH54</f>
        <v>30</v>
      </c>
      <c r="AI55" s="373">
        <f>SUM(AI52:AM52:AI53:AI54)</f>
        <v>30</v>
      </c>
      <c r="AJ55" s="373"/>
      <c r="AK55" s="373"/>
      <c r="AL55" s="373"/>
      <c r="AM55" s="378"/>
      <c r="AN55" s="95">
        <f>AN52+AN53+AN54</f>
        <v>30</v>
      </c>
      <c r="AO55" s="373">
        <f>SUM(AO52:AS52:AO53:AO54)</f>
        <v>14</v>
      </c>
      <c r="AP55" s="373"/>
      <c r="AQ55" s="373"/>
      <c r="AR55" s="373"/>
      <c r="AS55" s="378"/>
      <c r="AT55" s="340">
        <f>D55+J55+P55+V55+AB55+AH55+AN55</f>
        <v>210</v>
      </c>
      <c r="AU55" s="221">
        <f>SUM(AU52:AU54)</f>
        <v>2880</v>
      </c>
      <c r="AV55" s="1"/>
    </row>
    <row r="56" spans="2:47" ht="14.25" thickBot="1" thickTop="1">
      <c r="B56" s="383" t="s">
        <v>37</v>
      </c>
      <c r="C56" s="384"/>
      <c r="D56" s="368">
        <v>2</v>
      </c>
      <c r="E56" s="369"/>
      <c r="F56" s="369"/>
      <c r="G56" s="369"/>
      <c r="H56" s="369"/>
      <c r="I56" s="370"/>
      <c r="J56" s="368">
        <v>3</v>
      </c>
      <c r="K56" s="369"/>
      <c r="L56" s="369"/>
      <c r="M56" s="369"/>
      <c r="N56" s="369"/>
      <c r="O56" s="370"/>
      <c r="P56" s="368">
        <v>2</v>
      </c>
      <c r="Q56" s="369"/>
      <c r="R56" s="369"/>
      <c r="S56" s="369"/>
      <c r="T56" s="369"/>
      <c r="U56" s="370"/>
      <c r="V56" s="368">
        <v>3</v>
      </c>
      <c r="W56" s="369"/>
      <c r="X56" s="369"/>
      <c r="Y56" s="369"/>
      <c r="Z56" s="369"/>
      <c r="AA56" s="370"/>
      <c r="AB56" s="368">
        <v>2</v>
      </c>
      <c r="AC56" s="369"/>
      <c r="AD56" s="369"/>
      <c r="AE56" s="369"/>
      <c r="AF56" s="369"/>
      <c r="AG56" s="370"/>
      <c r="AH56" s="368">
        <v>3</v>
      </c>
      <c r="AI56" s="369"/>
      <c r="AJ56" s="369"/>
      <c r="AK56" s="369"/>
      <c r="AL56" s="369"/>
      <c r="AM56" s="370"/>
      <c r="AN56" s="368">
        <v>0</v>
      </c>
      <c r="AO56" s="369"/>
      <c r="AP56" s="369"/>
      <c r="AQ56" s="369"/>
      <c r="AR56" s="369"/>
      <c r="AS56" s="370"/>
      <c r="AT56" s="15"/>
      <c r="AU56" s="11">
        <f>SUM(D56:AN56)</f>
        <v>15</v>
      </c>
    </row>
    <row r="58" spans="18:40" ht="12.75">
      <c r="R58" s="54"/>
      <c r="S58" s="101"/>
      <c r="T58" s="101"/>
      <c r="U58" s="101"/>
      <c r="V58" s="274"/>
      <c r="W58" s="379" t="s">
        <v>43</v>
      </c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</row>
    <row r="59" spans="3:40" ht="12.75"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V59" s="159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2" spans="7:39" ht="12.75"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AM62" s="98"/>
    </row>
  </sheetData>
  <sheetProtection/>
  <mergeCells count="54">
    <mergeCell ref="E27:AS27"/>
    <mergeCell ref="E55:I55"/>
    <mergeCell ref="AC55:AG55"/>
    <mergeCell ref="AO55:AS55"/>
    <mergeCell ref="K54:O54"/>
    <mergeCell ref="AN56:AS56"/>
    <mergeCell ref="AO54:AS54"/>
    <mergeCell ref="AH56:AM56"/>
    <mergeCell ref="AI50:AM50"/>
    <mergeCell ref="E54:I54"/>
    <mergeCell ref="AB56:AG56"/>
    <mergeCell ref="AI55:AM55"/>
    <mergeCell ref="W58:AN58"/>
    <mergeCell ref="B55:C55"/>
    <mergeCell ref="B56:C56"/>
    <mergeCell ref="W55:AA55"/>
    <mergeCell ref="V56:AA56"/>
    <mergeCell ref="K55:O55"/>
    <mergeCell ref="Q55:U55"/>
    <mergeCell ref="G62:P62"/>
    <mergeCell ref="D56:I56"/>
    <mergeCell ref="J56:O56"/>
    <mergeCell ref="P56:U56"/>
    <mergeCell ref="C59:P59"/>
    <mergeCell ref="B2:AU2"/>
    <mergeCell ref="E10:AS10"/>
    <mergeCell ref="E17:AS17"/>
    <mergeCell ref="AT7:AU7"/>
    <mergeCell ref="AT8:AU8"/>
    <mergeCell ref="D7:AS7"/>
    <mergeCell ref="D8:I8"/>
    <mergeCell ref="J8:O8"/>
    <mergeCell ref="B6:AU6"/>
    <mergeCell ref="C3:AU3"/>
    <mergeCell ref="P8:U8"/>
    <mergeCell ref="C4:AU4"/>
    <mergeCell ref="AB8:AG8"/>
    <mergeCell ref="A5:L5"/>
    <mergeCell ref="Q54:U54"/>
    <mergeCell ref="W54:AA54"/>
    <mergeCell ref="AC54:AG54"/>
    <mergeCell ref="AI54:AM54"/>
    <mergeCell ref="AN8:AS8"/>
    <mergeCell ref="V8:AA8"/>
    <mergeCell ref="W53:AA53"/>
    <mergeCell ref="W49:AA49"/>
    <mergeCell ref="AH8:AM8"/>
    <mergeCell ref="C13:AS13"/>
    <mergeCell ref="K53:O53"/>
    <mergeCell ref="Q53:U53"/>
    <mergeCell ref="E53:I53"/>
    <mergeCell ref="AC53:AG53"/>
    <mergeCell ref="AI53:AM53"/>
    <mergeCell ref="AO53:AS53"/>
  </mergeCells>
  <conditionalFormatting sqref="AT55">
    <cfRule type="cellIs" priority="1" dxfId="0" operator="notEqual" stopIfTrue="1">
      <formula>210</formula>
    </cfRule>
  </conditionalFormatting>
  <printOptions horizontalCentered="1" verticalCentered="1"/>
  <pageMargins left="0.5905511811023623" right="0.3937007874015748" top="0.984251968503937" bottom="0.3937007874015748" header="0.5905511811023623" footer="0.31496062992125984"/>
  <pageSetup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57"/>
  <sheetViews>
    <sheetView view="pageBreakPreview" zoomScaleSheetLayoutView="100" zoomScalePageLayoutView="0" workbookViewId="0" topLeftCell="A1">
      <pane xSplit="3" ySplit="11" topLeftCell="D39" activePane="bottomRight" state="frozen"/>
      <selection pane="topLeft" activeCell="AT13" sqref="AT13"/>
      <selection pane="topRight" activeCell="AT13" sqref="AT13"/>
      <selection pane="bottomLeft" activeCell="AT13" sqref="AT13"/>
      <selection pane="bottomRight" activeCell="P59" sqref="P59"/>
    </sheetView>
  </sheetViews>
  <sheetFormatPr defaultColWidth="9.00390625" defaultRowHeight="12.75"/>
  <cols>
    <col min="1" max="1" width="6.125" style="0" customWidth="1"/>
    <col min="2" max="2" width="4.75390625" style="38" customWidth="1"/>
    <col min="3" max="3" width="49.25390625" style="0" customWidth="1"/>
    <col min="4" max="4" width="4.625" style="35" customWidth="1"/>
    <col min="5" max="9" width="2.875" style="35" customWidth="1"/>
    <col min="10" max="10" width="4.375" style="35" customWidth="1"/>
    <col min="11" max="15" width="2.875" style="35" customWidth="1"/>
    <col min="16" max="16" width="4.375" style="35" customWidth="1"/>
    <col min="17" max="21" width="2.875" style="35" customWidth="1"/>
    <col min="22" max="22" width="5.00390625" style="0" customWidth="1"/>
    <col min="23" max="23" width="5.25390625" style="0" customWidth="1"/>
    <col min="24" max="24" width="5.125" style="0" customWidth="1"/>
    <col min="25" max="25" width="4.375" style="0" customWidth="1"/>
    <col min="26" max="26" width="5.125" style="0" customWidth="1"/>
    <col min="27" max="27" width="6.00390625" style="0" customWidth="1"/>
    <col min="28" max="28" width="10.125" style="0" customWidth="1"/>
    <col min="29" max="29" width="12.00390625" style="0" customWidth="1"/>
    <col min="30" max="30" width="6.875" style="0" customWidth="1"/>
    <col min="46" max="46" width="6.875" style="0" customWidth="1"/>
  </cols>
  <sheetData>
    <row r="1" ht="6" customHeight="1"/>
    <row r="2" spans="1:28" ht="15">
      <c r="A2" s="364" t="s">
        <v>76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93"/>
      <c r="Z2" s="93"/>
      <c r="AA2" s="93"/>
      <c r="AB2" s="93"/>
    </row>
    <row r="3" spans="1:28" ht="15">
      <c r="A3" s="397" t="s">
        <v>168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291"/>
      <c r="Z3" s="93"/>
      <c r="AA3" s="93"/>
      <c r="AB3" s="93"/>
    </row>
    <row r="4" spans="1:28" ht="15">
      <c r="A4" s="93"/>
      <c r="B4" s="397" t="s">
        <v>169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291"/>
      <c r="Y4" s="291"/>
      <c r="Z4" s="93"/>
      <c r="AA4" s="93"/>
      <c r="AB4" s="93"/>
    </row>
    <row r="5" spans="1:28" ht="1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291"/>
      <c r="Y5" s="291"/>
      <c r="Z5" s="93"/>
      <c r="AA5" s="93"/>
      <c r="AB5" s="93"/>
    </row>
    <row r="6" spans="1:28" ht="15">
      <c r="A6" s="397" t="s">
        <v>208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93"/>
      <c r="Y6" s="93"/>
      <c r="Z6" s="93"/>
      <c r="AA6" s="93"/>
      <c r="AB6" s="93"/>
    </row>
    <row r="7" spans="1:46" ht="12.75" customHeight="1">
      <c r="A7" s="282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</row>
    <row r="8" ht="15" customHeight="1" thickBot="1">
      <c r="B8" s="286" t="s">
        <v>136</v>
      </c>
    </row>
    <row r="9" spans="2:23" ht="13.5" thickBot="1">
      <c r="B9" s="288"/>
      <c r="C9" s="39"/>
      <c r="D9" s="396" t="s">
        <v>29</v>
      </c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75" t="s">
        <v>30</v>
      </c>
      <c r="W9" s="376"/>
    </row>
    <row r="10" spans="2:23" ht="12.75">
      <c r="B10" s="85" t="s">
        <v>48</v>
      </c>
      <c r="C10" s="9"/>
      <c r="D10" s="402" t="s">
        <v>23</v>
      </c>
      <c r="E10" s="402"/>
      <c r="F10" s="402"/>
      <c r="G10" s="402"/>
      <c r="H10" s="402"/>
      <c r="I10" s="402"/>
      <c r="J10" s="402" t="s">
        <v>24</v>
      </c>
      <c r="K10" s="402"/>
      <c r="L10" s="402"/>
      <c r="M10" s="402"/>
      <c r="N10" s="402"/>
      <c r="O10" s="402"/>
      <c r="P10" s="403" t="s">
        <v>25</v>
      </c>
      <c r="Q10" s="403"/>
      <c r="R10" s="402"/>
      <c r="S10" s="402"/>
      <c r="T10" s="402"/>
      <c r="U10" s="402"/>
      <c r="V10" s="377" t="s">
        <v>31</v>
      </c>
      <c r="W10" s="349"/>
    </row>
    <row r="11" spans="2:23" ht="13.5" thickBot="1">
      <c r="B11" s="292"/>
      <c r="C11" s="40"/>
      <c r="D11" s="91" t="s">
        <v>39</v>
      </c>
      <c r="E11" s="74" t="s">
        <v>15</v>
      </c>
      <c r="F11" s="47" t="s">
        <v>49</v>
      </c>
      <c r="G11" s="47" t="s">
        <v>17</v>
      </c>
      <c r="H11" s="47" t="s">
        <v>18</v>
      </c>
      <c r="I11" s="48" t="s">
        <v>19</v>
      </c>
      <c r="J11" s="91" t="s">
        <v>39</v>
      </c>
      <c r="K11" s="74" t="s">
        <v>15</v>
      </c>
      <c r="L11" s="47" t="s">
        <v>49</v>
      </c>
      <c r="M11" s="47" t="s">
        <v>17</v>
      </c>
      <c r="N11" s="47" t="s">
        <v>18</v>
      </c>
      <c r="O11" s="48" t="s">
        <v>19</v>
      </c>
      <c r="P11" s="91" t="s">
        <v>39</v>
      </c>
      <c r="Q11" s="74" t="s">
        <v>15</v>
      </c>
      <c r="R11" s="47" t="s">
        <v>49</v>
      </c>
      <c r="S11" s="47" t="s">
        <v>17</v>
      </c>
      <c r="T11" s="47" t="s">
        <v>18</v>
      </c>
      <c r="U11" s="48" t="s">
        <v>19</v>
      </c>
      <c r="V11" s="146" t="s">
        <v>39</v>
      </c>
      <c r="W11" s="13" t="s">
        <v>40</v>
      </c>
    </row>
    <row r="12" spans="2:23" ht="13.5" thickBot="1">
      <c r="B12" s="293"/>
      <c r="C12" s="41" t="s">
        <v>130</v>
      </c>
      <c r="D12" s="88">
        <f>'EiT podstawowe'!V52</f>
        <v>19</v>
      </c>
      <c r="E12" s="394">
        <f>SUM('EiT podstawowe'!W52:AA52)</f>
        <v>17</v>
      </c>
      <c r="F12" s="394"/>
      <c r="G12" s="394"/>
      <c r="H12" s="394"/>
      <c r="I12" s="395"/>
      <c r="J12" s="88">
        <f>'EiT podstawowe'!AB52</f>
        <v>20</v>
      </c>
      <c r="K12" s="394">
        <f>SUM('EiT podstawowe'!AC52:AG52)</f>
        <v>20</v>
      </c>
      <c r="L12" s="394"/>
      <c r="M12" s="394"/>
      <c r="N12" s="394"/>
      <c r="O12" s="395"/>
      <c r="P12" s="88">
        <f>'EiT podstawowe'!AH52</f>
        <v>17</v>
      </c>
      <c r="Q12" s="394">
        <f>SUM('EiT podstawowe'!AI52:AM52)</f>
        <v>15</v>
      </c>
      <c r="R12" s="394"/>
      <c r="S12" s="394"/>
      <c r="T12" s="394"/>
      <c r="U12" s="395"/>
      <c r="V12" s="147">
        <f>SUM(D12,J12,P12)</f>
        <v>56</v>
      </c>
      <c r="W12" s="198">
        <f>SUM(E12,K12,Q12)*15</f>
        <v>780</v>
      </c>
    </row>
    <row r="13" spans="2:23" ht="14.25" thickBot="1" thickTop="1">
      <c r="B13" s="294"/>
      <c r="C13" s="55" t="s">
        <v>58</v>
      </c>
      <c r="D13" s="132"/>
      <c r="E13" s="144"/>
      <c r="F13" s="144"/>
      <c r="G13" s="144">
        <v>3</v>
      </c>
      <c r="H13" s="144"/>
      <c r="I13" s="133"/>
      <c r="J13" s="132"/>
      <c r="K13" s="144"/>
      <c r="L13" s="144"/>
      <c r="M13" s="144">
        <v>2</v>
      </c>
      <c r="N13" s="144"/>
      <c r="O13" s="133"/>
      <c r="P13" s="132"/>
      <c r="Q13" s="144"/>
      <c r="R13" s="144"/>
      <c r="S13" s="144">
        <v>4</v>
      </c>
      <c r="T13" s="144"/>
      <c r="U13" s="133"/>
      <c r="V13" s="132"/>
      <c r="W13" s="132"/>
    </row>
    <row r="14" spans="1:23" ht="17.25" thickBot="1" thickTop="1">
      <c r="A14" s="238"/>
      <c r="B14" s="277" t="s">
        <v>141</v>
      </c>
      <c r="C14" s="404" t="s">
        <v>137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6"/>
    </row>
    <row r="15" spans="2:24" ht="13.5" thickTop="1">
      <c r="B15" s="111" t="s">
        <v>174</v>
      </c>
      <c r="C15" s="46" t="s">
        <v>74</v>
      </c>
      <c r="D15" s="225">
        <v>5</v>
      </c>
      <c r="E15" s="86">
        <v>2</v>
      </c>
      <c r="F15" s="81"/>
      <c r="G15" s="81">
        <v>2</v>
      </c>
      <c r="H15" s="81"/>
      <c r="I15" s="82"/>
      <c r="J15" s="89"/>
      <c r="K15" s="96"/>
      <c r="L15" s="81"/>
      <c r="M15" s="81"/>
      <c r="N15" s="81"/>
      <c r="O15" s="82"/>
      <c r="P15" s="89"/>
      <c r="Q15" s="96"/>
      <c r="R15" s="86"/>
      <c r="S15" s="81"/>
      <c r="T15" s="81"/>
      <c r="U15" s="82"/>
      <c r="V15" s="24">
        <f>D15+J15+P15</f>
        <v>5</v>
      </c>
      <c r="W15" s="14">
        <f aca="true" t="shared" si="0" ref="W15:W24">15*SUM(E15:I15,K15:O15,Q15:U15)</f>
        <v>60</v>
      </c>
      <c r="X15" s="102"/>
    </row>
    <row r="16" spans="2:24" ht="12.75">
      <c r="B16" s="110" t="s">
        <v>175</v>
      </c>
      <c r="C16" s="45" t="s">
        <v>81</v>
      </c>
      <c r="D16" s="90">
        <v>6</v>
      </c>
      <c r="E16" s="87">
        <v>2</v>
      </c>
      <c r="F16" s="83">
        <v>1</v>
      </c>
      <c r="G16" s="83">
        <v>2</v>
      </c>
      <c r="H16" s="83"/>
      <c r="I16" s="84"/>
      <c r="J16" s="90"/>
      <c r="K16" s="87"/>
      <c r="L16" s="83"/>
      <c r="M16" s="83"/>
      <c r="N16" s="83"/>
      <c r="O16" s="84"/>
      <c r="P16" s="90"/>
      <c r="Q16" s="87"/>
      <c r="R16" s="87"/>
      <c r="S16" s="83"/>
      <c r="T16" s="83"/>
      <c r="U16" s="84"/>
      <c r="V16" s="24">
        <f>D16+J16+P16</f>
        <v>6</v>
      </c>
      <c r="W16" s="14">
        <f t="shared" si="0"/>
        <v>75</v>
      </c>
      <c r="X16" s="102"/>
    </row>
    <row r="17" spans="2:24" ht="12.75">
      <c r="B17" s="110" t="s">
        <v>178</v>
      </c>
      <c r="C17" s="45" t="s">
        <v>75</v>
      </c>
      <c r="D17" s="90"/>
      <c r="E17" s="87"/>
      <c r="F17" s="83"/>
      <c r="G17" s="83"/>
      <c r="H17" s="83"/>
      <c r="I17" s="84"/>
      <c r="J17" s="97">
        <v>4</v>
      </c>
      <c r="K17" s="87">
        <v>1</v>
      </c>
      <c r="L17" s="83"/>
      <c r="M17" s="52">
        <v>3</v>
      </c>
      <c r="N17" s="83"/>
      <c r="O17" s="84"/>
      <c r="P17" s="90"/>
      <c r="Q17" s="87"/>
      <c r="R17" s="87"/>
      <c r="S17" s="83"/>
      <c r="T17" s="83"/>
      <c r="U17" s="84"/>
      <c r="V17" s="24">
        <f>D17+J17+P17</f>
        <v>4</v>
      </c>
      <c r="W17" s="14">
        <f t="shared" si="0"/>
        <v>60</v>
      </c>
      <c r="X17" s="102"/>
    </row>
    <row r="18" spans="2:24" ht="12.75">
      <c r="B18" s="110" t="s">
        <v>179</v>
      </c>
      <c r="C18" s="7" t="s">
        <v>35</v>
      </c>
      <c r="D18" s="90"/>
      <c r="E18" s="87"/>
      <c r="F18" s="83"/>
      <c r="G18" s="83"/>
      <c r="H18" s="83"/>
      <c r="I18" s="84"/>
      <c r="J18" s="97">
        <v>6</v>
      </c>
      <c r="K18" s="207">
        <v>2</v>
      </c>
      <c r="L18" s="83">
        <v>1</v>
      </c>
      <c r="M18" s="83">
        <v>3</v>
      </c>
      <c r="N18" s="83"/>
      <c r="O18" s="84"/>
      <c r="P18" s="90"/>
      <c r="Q18" s="87"/>
      <c r="R18" s="87"/>
      <c r="S18" s="83"/>
      <c r="T18" s="83"/>
      <c r="U18" s="84"/>
      <c r="V18" s="24">
        <f>D18+J18+P18</f>
        <v>6</v>
      </c>
      <c r="W18" s="14">
        <f t="shared" si="0"/>
        <v>90</v>
      </c>
      <c r="X18" s="102"/>
    </row>
    <row r="19" spans="2:24" s="3" customFormat="1" ht="12.75">
      <c r="B19" s="110" t="s">
        <v>180</v>
      </c>
      <c r="C19" s="78" t="s">
        <v>46</v>
      </c>
      <c r="D19" s="120"/>
      <c r="E19" s="121"/>
      <c r="F19" s="122"/>
      <c r="G19" s="122"/>
      <c r="H19" s="122"/>
      <c r="I19" s="123"/>
      <c r="J19" s="120"/>
      <c r="K19" s="121"/>
      <c r="L19" s="122"/>
      <c r="M19" s="122"/>
      <c r="N19" s="122"/>
      <c r="O19" s="123"/>
      <c r="P19" s="120">
        <v>3</v>
      </c>
      <c r="Q19" s="121">
        <v>1</v>
      </c>
      <c r="R19" s="121"/>
      <c r="S19" s="122">
        <v>2</v>
      </c>
      <c r="T19" s="122"/>
      <c r="U19" s="123"/>
      <c r="V19" s="27">
        <f aca="true" t="shared" si="1" ref="V19:V35">D19+J19+P19</f>
        <v>3</v>
      </c>
      <c r="W19" s="14">
        <f t="shared" si="0"/>
        <v>45</v>
      </c>
      <c r="X19" s="102"/>
    </row>
    <row r="20" spans="2:28" s="3" customFormat="1" ht="12.75">
      <c r="B20" s="110" t="s">
        <v>181</v>
      </c>
      <c r="C20" s="78" t="s">
        <v>1</v>
      </c>
      <c r="D20" s="120"/>
      <c r="E20" s="121"/>
      <c r="F20" s="122"/>
      <c r="G20" s="122"/>
      <c r="H20" s="122"/>
      <c r="I20" s="123"/>
      <c r="J20" s="120"/>
      <c r="K20" s="121"/>
      <c r="L20" s="122"/>
      <c r="M20" s="122"/>
      <c r="N20" s="122"/>
      <c r="O20" s="123"/>
      <c r="P20" s="120">
        <v>2</v>
      </c>
      <c r="Q20" s="121">
        <v>2</v>
      </c>
      <c r="R20" s="121"/>
      <c r="S20" s="122">
        <v>1</v>
      </c>
      <c r="T20" s="122"/>
      <c r="U20" s="123"/>
      <c r="V20" s="27">
        <f t="shared" si="1"/>
        <v>2</v>
      </c>
      <c r="W20" s="14">
        <f t="shared" si="0"/>
        <v>45</v>
      </c>
      <c r="X20" s="102"/>
      <c r="AB20" s="124"/>
    </row>
    <row r="21" spans="2:28" s="3" customFormat="1" ht="12.75">
      <c r="B21" s="110" t="s">
        <v>182</v>
      </c>
      <c r="C21" s="79" t="s">
        <v>80</v>
      </c>
      <c r="D21" s="125"/>
      <c r="E21" s="126"/>
      <c r="F21" s="127"/>
      <c r="G21" s="127"/>
      <c r="H21" s="127"/>
      <c r="I21" s="128"/>
      <c r="J21" s="125"/>
      <c r="K21" s="126"/>
      <c r="L21" s="126"/>
      <c r="M21" s="122"/>
      <c r="N21" s="122"/>
      <c r="O21" s="123"/>
      <c r="P21" s="125">
        <v>3</v>
      </c>
      <c r="Q21" s="126">
        <v>2</v>
      </c>
      <c r="R21" s="126"/>
      <c r="S21" s="122">
        <v>2</v>
      </c>
      <c r="T21" s="122"/>
      <c r="U21" s="123"/>
      <c r="V21" s="27">
        <f t="shared" si="1"/>
        <v>3</v>
      </c>
      <c r="W21" s="14">
        <f t="shared" si="0"/>
        <v>60</v>
      </c>
      <c r="X21" s="102"/>
      <c r="AB21" s="124"/>
    </row>
    <row r="22" spans="2:24" s="3" customFormat="1" ht="12.75">
      <c r="B22" s="110" t="s">
        <v>177</v>
      </c>
      <c r="C22" s="79" t="s">
        <v>56</v>
      </c>
      <c r="D22" s="125"/>
      <c r="E22" s="126"/>
      <c r="F22" s="127"/>
      <c r="G22" s="127"/>
      <c r="H22" s="127"/>
      <c r="I22" s="128"/>
      <c r="J22" s="125"/>
      <c r="K22" s="126"/>
      <c r="L22" s="126"/>
      <c r="M22" s="122"/>
      <c r="N22" s="122"/>
      <c r="O22" s="123"/>
      <c r="P22" s="125">
        <v>2</v>
      </c>
      <c r="Q22" s="126">
        <v>1</v>
      </c>
      <c r="R22" s="126"/>
      <c r="S22" s="122"/>
      <c r="T22" s="122"/>
      <c r="U22" s="123">
        <v>1</v>
      </c>
      <c r="V22" s="27">
        <f t="shared" si="1"/>
        <v>2</v>
      </c>
      <c r="W22" s="14">
        <f t="shared" si="0"/>
        <v>30</v>
      </c>
      <c r="X22" s="102"/>
    </row>
    <row r="23" spans="2:24" s="3" customFormat="1" ht="13.5" thickBot="1">
      <c r="B23" s="279" t="s">
        <v>176</v>
      </c>
      <c r="C23" s="79" t="s">
        <v>2</v>
      </c>
      <c r="D23" s="125"/>
      <c r="E23" s="126"/>
      <c r="F23" s="127"/>
      <c r="G23" s="127"/>
      <c r="H23" s="127"/>
      <c r="I23" s="128"/>
      <c r="J23" s="125"/>
      <c r="K23" s="126"/>
      <c r="L23" s="126"/>
      <c r="M23" s="127"/>
      <c r="N23" s="127"/>
      <c r="O23" s="128"/>
      <c r="P23" s="125">
        <v>3</v>
      </c>
      <c r="Q23" s="126">
        <v>1</v>
      </c>
      <c r="R23" s="126"/>
      <c r="S23" s="122"/>
      <c r="T23" s="122">
        <v>2</v>
      </c>
      <c r="U23" s="123"/>
      <c r="V23" s="27">
        <f t="shared" si="1"/>
        <v>3</v>
      </c>
      <c r="W23" s="14">
        <f t="shared" si="0"/>
        <v>45</v>
      </c>
      <c r="X23" s="102"/>
    </row>
    <row r="24" spans="2:23" ht="13.5" thickBot="1">
      <c r="B24" s="295"/>
      <c r="C24" s="145" t="s">
        <v>5</v>
      </c>
      <c r="D24" s="228">
        <f aca="true" t="shared" si="2" ref="D24:U24">SUM(D15:D23)</f>
        <v>11</v>
      </c>
      <c r="E24" s="231">
        <f t="shared" si="2"/>
        <v>4</v>
      </c>
      <c r="F24" s="236">
        <f t="shared" si="2"/>
        <v>1</v>
      </c>
      <c r="G24" s="236">
        <f t="shared" si="2"/>
        <v>4</v>
      </c>
      <c r="H24" s="236">
        <f t="shared" si="2"/>
        <v>0</v>
      </c>
      <c r="I24" s="232">
        <f t="shared" si="2"/>
        <v>0</v>
      </c>
      <c r="J24" s="228">
        <f t="shared" si="2"/>
        <v>10</v>
      </c>
      <c r="K24" s="231">
        <f t="shared" si="2"/>
        <v>3</v>
      </c>
      <c r="L24" s="236">
        <f t="shared" si="2"/>
        <v>1</v>
      </c>
      <c r="M24" s="236">
        <f t="shared" si="2"/>
        <v>6</v>
      </c>
      <c r="N24" s="236">
        <f t="shared" si="2"/>
        <v>0</v>
      </c>
      <c r="O24" s="232">
        <f t="shared" si="2"/>
        <v>0</v>
      </c>
      <c r="P24" s="228">
        <f t="shared" si="2"/>
        <v>13</v>
      </c>
      <c r="Q24" s="231">
        <f t="shared" si="2"/>
        <v>7</v>
      </c>
      <c r="R24" s="236">
        <f t="shared" si="2"/>
        <v>0</v>
      </c>
      <c r="S24" s="236">
        <f t="shared" si="2"/>
        <v>5</v>
      </c>
      <c r="T24" s="236">
        <f t="shared" si="2"/>
        <v>2</v>
      </c>
      <c r="U24" s="232">
        <f t="shared" si="2"/>
        <v>1</v>
      </c>
      <c r="V24" s="237">
        <f t="shared" si="1"/>
        <v>34</v>
      </c>
      <c r="W24" s="230">
        <f t="shared" si="0"/>
        <v>510</v>
      </c>
    </row>
    <row r="25" spans="2:23" ht="13.5" thickBot="1">
      <c r="B25" s="317"/>
      <c r="C25" s="163" t="s">
        <v>120</v>
      </c>
      <c r="D25" s="214"/>
      <c r="E25" s="388">
        <f>SUM(E24:I24)</f>
        <v>9</v>
      </c>
      <c r="F25" s="389"/>
      <c r="G25" s="389"/>
      <c r="H25" s="389"/>
      <c r="I25" s="390"/>
      <c r="J25" s="214"/>
      <c r="K25" s="388">
        <f>SUM(K24:O24)</f>
        <v>10</v>
      </c>
      <c r="L25" s="389"/>
      <c r="M25" s="389"/>
      <c r="N25" s="389"/>
      <c r="O25" s="390"/>
      <c r="P25" s="214"/>
      <c r="Q25" s="388">
        <f>SUM(Q24:U24)</f>
        <v>15</v>
      </c>
      <c r="R25" s="389"/>
      <c r="S25" s="389"/>
      <c r="T25" s="389"/>
      <c r="U25" s="390"/>
      <c r="V25" s="284"/>
      <c r="W25" s="215">
        <f>SUM(E25,K25,Q25)*15</f>
        <v>510</v>
      </c>
    </row>
    <row r="26" spans="1:23" ht="17.25" thickBot="1" thickTop="1">
      <c r="A26" s="238"/>
      <c r="B26" s="296" t="s">
        <v>142</v>
      </c>
      <c r="C26" s="404" t="s">
        <v>138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6"/>
    </row>
    <row r="27" spans="2:23" ht="13.5" thickTop="1">
      <c r="B27" s="111" t="s">
        <v>183</v>
      </c>
      <c r="C27" s="51" t="s">
        <v>77</v>
      </c>
      <c r="D27" s="97">
        <v>4</v>
      </c>
      <c r="E27" s="77">
        <v>1</v>
      </c>
      <c r="F27" s="52"/>
      <c r="G27" s="52">
        <v>2</v>
      </c>
      <c r="H27" s="52"/>
      <c r="I27" s="53"/>
      <c r="J27" s="97">
        <v>4</v>
      </c>
      <c r="K27" s="207">
        <v>1</v>
      </c>
      <c r="L27" s="52"/>
      <c r="M27" s="52">
        <v>3</v>
      </c>
      <c r="N27" s="52"/>
      <c r="O27" s="53"/>
      <c r="P27" s="97"/>
      <c r="Q27" s="77"/>
      <c r="R27" s="52"/>
      <c r="S27" s="52"/>
      <c r="T27" s="52"/>
      <c r="U27" s="53"/>
      <c r="V27" s="199">
        <f t="shared" si="1"/>
        <v>8</v>
      </c>
      <c r="W27" s="14">
        <f>SUM(E27:I27,K27:O27,Q27:U27)*15</f>
        <v>105</v>
      </c>
    </row>
    <row r="28" spans="2:23" ht="12.75">
      <c r="B28" s="110" t="s">
        <v>184</v>
      </c>
      <c r="C28" s="51" t="s">
        <v>78</v>
      </c>
      <c r="D28" s="97"/>
      <c r="E28" s="77"/>
      <c r="F28" s="52"/>
      <c r="G28" s="52"/>
      <c r="H28" s="52"/>
      <c r="I28" s="53"/>
      <c r="J28" s="97"/>
      <c r="K28" s="77"/>
      <c r="L28" s="52"/>
      <c r="M28" s="52"/>
      <c r="N28" s="52"/>
      <c r="O28" s="53"/>
      <c r="P28" s="97">
        <v>2</v>
      </c>
      <c r="Q28" s="77">
        <v>1</v>
      </c>
      <c r="R28" s="52"/>
      <c r="S28" s="52">
        <v>2</v>
      </c>
      <c r="T28" s="52"/>
      <c r="U28" s="53"/>
      <c r="V28" s="24">
        <f t="shared" si="1"/>
        <v>2</v>
      </c>
      <c r="W28" s="14">
        <f>SUM(E28:I28,K28:O28,Q28:U28)*15</f>
        <v>45</v>
      </c>
    </row>
    <row r="29" spans="2:23" ht="12.75">
      <c r="B29" s="110" t="s">
        <v>186</v>
      </c>
      <c r="C29" s="51" t="s">
        <v>86</v>
      </c>
      <c r="D29" s="97">
        <v>4</v>
      </c>
      <c r="E29" s="77">
        <v>1</v>
      </c>
      <c r="F29" s="52"/>
      <c r="G29" s="52">
        <v>2</v>
      </c>
      <c r="H29" s="52"/>
      <c r="I29" s="53"/>
      <c r="J29" s="97">
        <v>2</v>
      </c>
      <c r="K29" s="77">
        <v>1</v>
      </c>
      <c r="L29" s="52"/>
      <c r="M29" s="52">
        <v>2</v>
      </c>
      <c r="N29" s="52"/>
      <c r="O29" s="53"/>
      <c r="P29" s="97"/>
      <c r="Q29" s="77"/>
      <c r="R29" s="52"/>
      <c r="S29" s="52"/>
      <c r="T29" s="52"/>
      <c r="U29" s="53"/>
      <c r="V29" s="24">
        <f t="shared" si="1"/>
        <v>6</v>
      </c>
      <c r="W29" s="14">
        <f aca="true" t="shared" si="3" ref="W29:W35">SUM(E29:I29,K29:O29,Q29:U29)*15</f>
        <v>90</v>
      </c>
    </row>
    <row r="30" spans="2:23" ht="12.75">
      <c r="B30" s="110" t="s">
        <v>187</v>
      </c>
      <c r="C30" s="78" t="s">
        <v>79</v>
      </c>
      <c r="D30" s="97">
        <v>2</v>
      </c>
      <c r="E30" s="77">
        <v>2</v>
      </c>
      <c r="F30" s="52"/>
      <c r="G30" s="52"/>
      <c r="H30" s="52"/>
      <c r="I30" s="53"/>
      <c r="J30" s="97">
        <v>2</v>
      </c>
      <c r="K30" s="77"/>
      <c r="L30" s="52"/>
      <c r="M30" s="52"/>
      <c r="N30" s="52"/>
      <c r="O30" s="53">
        <v>2</v>
      </c>
      <c r="P30" s="97"/>
      <c r="Q30" s="77"/>
      <c r="R30" s="52"/>
      <c r="S30" s="52"/>
      <c r="T30" s="52"/>
      <c r="U30" s="53"/>
      <c r="V30" s="24">
        <f t="shared" si="1"/>
        <v>4</v>
      </c>
      <c r="W30" s="14">
        <f t="shared" si="3"/>
        <v>60</v>
      </c>
    </row>
    <row r="31" spans="2:23" ht="12.75">
      <c r="B31" s="110" t="s">
        <v>188</v>
      </c>
      <c r="C31" s="51" t="s">
        <v>45</v>
      </c>
      <c r="D31" s="97"/>
      <c r="E31" s="77"/>
      <c r="F31" s="52"/>
      <c r="G31" s="52"/>
      <c r="H31" s="52"/>
      <c r="I31" s="53"/>
      <c r="J31" s="97"/>
      <c r="K31" s="77"/>
      <c r="L31" s="52"/>
      <c r="M31" s="52"/>
      <c r="N31" s="52"/>
      <c r="O31" s="53"/>
      <c r="P31" s="97">
        <v>3</v>
      </c>
      <c r="Q31" s="77">
        <v>2</v>
      </c>
      <c r="R31" s="52"/>
      <c r="S31" s="52">
        <v>2</v>
      </c>
      <c r="T31" s="52"/>
      <c r="U31" s="53"/>
      <c r="V31" s="24">
        <f t="shared" si="1"/>
        <v>3</v>
      </c>
      <c r="W31" s="14">
        <f t="shared" si="3"/>
        <v>60</v>
      </c>
    </row>
    <row r="32" spans="2:23" ht="12.75">
      <c r="B32" s="110" t="s">
        <v>189</v>
      </c>
      <c r="C32" s="42" t="s">
        <v>4</v>
      </c>
      <c r="D32" s="129"/>
      <c r="E32" s="73"/>
      <c r="F32" s="43"/>
      <c r="G32" s="43"/>
      <c r="H32" s="43"/>
      <c r="I32" s="44"/>
      <c r="J32" s="129"/>
      <c r="K32" s="73"/>
      <c r="L32" s="43"/>
      <c r="M32" s="43"/>
      <c r="N32" s="43"/>
      <c r="O32" s="44"/>
      <c r="P32" s="224">
        <v>3</v>
      </c>
      <c r="Q32" s="86">
        <v>2</v>
      </c>
      <c r="R32" s="43"/>
      <c r="S32" s="43"/>
      <c r="T32" s="43"/>
      <c r="U32" s="44">
        <v>1</v>
      </c>
      <c r="V32" s="24">
        <f t="shared" si="1"/>
        <v>3</v>
      </c>
      <c r="W32" s="14">
        <f t="shared" si="3"/>
        <v>45</v>
      </c>
    </row>
    <row r="33" spans="2:23" ht="12.75">
      <c r="B33" s="110" t="s">
        <v>190</v>
      </c>
      <c r="C33" s="42" t="s">
        <v>111</v>
      </c>
      <c r="D33" s="129">
        <v>1</v>
      </c>
      <c r="E33" s="73">
        <v>1</v>
      </c>
      <c r="F33" s="43"/>
      <c r="G33" s="43"/>
      <c r="H33" s="43"/>
      <c r="I33" s="44"/>
      <c r="J33" s="224">
        <v>2</v>
      </c>
      <c r="K33" s="73"/>
      <c r="L33" s="43"/>
      <c r="M33" s="216">
        <v>1</v>
      </c>
      <c r="N33" s="43"/>
      <c r="O33" s="44"/>
      <c r="P33" s="130"/>
      <c r="Q33" s="86"/>
      <c r="R33" s="43"/>
      <c r="S33" s="43"/>
      <c r="T33" s="43"/>
      <c r="U33" s="44"/>
      <c r="V33" s="24">
        <f t="shared" si="1"/>
        <v>3</v>
      </c>
      <c r="W33" s="14">
        <f t="shared" si="3"/>
        <v>30</v>
      </c>
    </row>
    <row r="34" spans="2:23" ht="12.75">
      <c r="B34" s="110" t="s">
        <v>191</v>
      </c>
      <c r="C34" s="6" t="s">
        <v>3</v>
      </c>
      <c r="D34" s="129"/>
      <c r="E34" s="73"/>
      <c r="F34" s="43"/>
      <c r="G34" s="43"/>
      <c r="H34" s="43"/>
      <c r="I34" s="44"/>
      <c r="J34" s="129"/>
      <c r="K34" s="73"/>
      <c r="L34" s="43"/>
      <c r="M34" s="43"/>
      <c r="N34" s="43"/>
      <c r="O34" s="44"/>
      <c r="P34" s="224">
        <v>3</v>
      </c>
      <c r="Q34" s="77">
        <v>1</v>
      </c>
      <c r="R34" s="43"/>
      <c r="S34" s="43"/>
      <c r="T34" s="43"/>
      <c r="U34" s="44">
        <v>2</v>
      </c>
      <c r="V34" s="24">
        <f t="shared" si="1"/>
        <v>3</v>
      </c>
      <c r="W34" s="14">
        <f t="shared" si="3"/>
        <v>45</v>
      </c>
    </row>
    <row r="35" spans="2:23" ht="13.5" thickBot="1">
      <c r="B35" s="279" t="s">
        <v>185</v>
      </c>
      <c r="C35" s="5" t="s">
        <v>67</v>
      </c>
      <c r="D35" s="129"/>
      <c r="E35" s="73"/>
      <c r="F35" s="43"/>
      <c r="G35" s="43"/>
      <c r="H35" s="43"/>
      <c r="I35" s="44"/>
      <c r="J35" s="129"/>
      <c r="K35" s="73"/>
      <c r="L35" s="43"/>
      <c r="M35" s="43"/>
      <c r="N35" s="43"/>
      <c r="O35" s="44"/>
      <c r="P35" s="130">
        <v>2</v>
      </c>
      <c r="Q35" s="77"/>
      <c r="R35" s="43"/>
      <c r="S35" s="43">
        <v>2</v>
      </c>
      <c r="T35" s="43"/>
      <c r="U35" s="44"/>
      <c r="V35" s="165">
        <f t="shared" si="1"/>
        <v>2</v>
      </c>
      <c r="W35" s="14">
        <f t="shared" si="3"/>
        <v>30</v>
      </c>
    </row>
    <row r="36" spans="2:23" ht="13.5" thickBot="1">
      <c r="B36" s="297"/>
      <c r="C36" s="163" t="s">
        <v>5</v>
      </c>
      <c r="D36" s="228">
        <f aca="true" t="shared" si="4" ref="D36:U36">SUM(D27:D35)</f>
        <v>11</v>
      </c>
      <c r="E36" s="231">
        <f t="shared" si="4"/>
        <v>5</v>
      </c>
      <c r="F36" s="231">
        <f t="shared" si="4"/>
        <v>0</v>
      </c>
      <c r="G36" s="231">
        <f t="shared" si="4"/>
        <v>4</v>
      </c>
      <c r="H36" s="231">
        <f t="shared" si="4"/>
        <v>0</v>
      </c>
      <c r="I36" s="231">
        <f t="shared" si="4"/>
        <v>0</v>
      </c>
      <c r="J36" s="228">
        <f t="shared" si="4"/>
        <v>10</v>
      </c>
      <c r="K36" s="231">
        <f t="shared" si="4"/>
        <v>2</v>
      </c>
      <c r="L36" s="231">
        <f t="shared" si="4"/>
        <v>0</v>
      </c>
      <c r="M36" s="231">
        <f t="shared" si="4"/>
        <v>6</v>
      </c>
      <c r="N36" s="231">
        <f t="shared" si="4"/>
        <v>0</v>
      </c>
      <c r="O36" s="232">
        <f t="shared" si="4"/>
        <v>2</v>
      </c>
      <c r="P36" s="233">
        <f t="shared" si="4"/>
        <v>13</v>
      </c>
      <c r="Q36" s="231">
        <f t="shared" si="4"/>
        <v>6</v>
      </c>
      <c r="R36" s="231">
        <f t="shared" si="4"/>
        <v>0</v>
      </c>
      <c r="S36" s="231">
        <f t="shared" si="4"/>
        <v>6</v>
      </c>
      <c r="T36" s="231">
        <f t="shared" si="4"/>
        <v>0</v>
      </c>
      <c r="U36" s="234">
        <f t="shared" si="4"/>
        <v>3</v>
      </c>
      <c r="V36" s="235">
        <f>D36+J36+P36</f>
        <v>34</v>
      </c>
      <c r="W36" s="230">
        <f>15*SUM(E36:I36,K36:O36,Q36:U36)</f>
        <v>510</v>
      </c>
    </row>
    <row r="37" spans="2:23" ht="13.5" thickBot="1">
      <c r="B37" s="297"/>
      <c r="C37" s="163" t="s">
        <v>120</v>
      </c>
      <c r="D37" s="214"/>
      <c r="E37" s="388">
        <f>SUM(E36:I36)</f>
        <v>9</v>
      </c>
      <c r="F37" s="389"/>
      <c r="G37" s="389"/>
      <c r="H37" s="389"/>
      <c r="I37" s="390"/>
      <c r="J37" s="214"/>
      <c r="K37" s="388">
        <f>SUM(K36:O36)</f>
        <v>10</v>
      </c>
      <c r="L37" s="389"/>
      <c r="M37" s="389"/>
      <c r="N37" s="389"/>
      <c r="O37" s="390"/>
      <c r="P37" s="214"/>
      <c r="Q37" s="388">
        <f>SUM(Q36:U36)</f>
        <v>15</v>
      </c>
      <c r="R37" s="389"/>
      <c r="S37" s="389"/>
      <c r="T37" s="389"/>
      <c r="U37" s="390"/>
      <c r="V37" s="285"/>
      <c r="W37" s="215">
        <f>SUM(E37,K37,Q37)*15</f>
        <v>510</v>
      </c>
    </row>
    <row r="38" spans="2:23" ht="17.25" thickBot="1" thickTop="1">
      <c r="B38" s="298" t="s">
        <v>143</v>
      </c>
      <c r="C38" s="404" t="s">
        <v>139</v>
      </c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6"/>
    </row>
    <row r="39" spans="2:27" ht="13.5" thickTop="1">
      <c r="B39" s="111" t="s">
        <v>192</v>
      </c>
      <c r="C39" s="189" t="s">
        <v>116</v>
      </c>
      <c r="D39" s="201">
        <v>3</v>
      </c>
      <c r="E39" s="86">
        <v>1</v>
      </c>
      <c r="F39" s="81"/>
      <c r="G39" s="81">
        <v>1</v>
      </c>
      <c r="H39" s="180"/>
      <c r="I39" s="208"/>
      <c r="J39" s="201"/>
      <c r="K39" s="185"/>
      <c r="L39" s="180"/>
      <c r="M39" s="180"/>
      <c r="N39" s="180"/>
      <c r="O39" s="184"/>
      <c r="P39" s="201"/>
      <c r="Q39" s="185"/>
      <c r="R39" s="180"/>
      <c r="S39" s="180"/>
      <c r="T39" s="180"/>
      <c r="U39" s="184"/>
      <c r="V39" s="131">
        <f aca="true" t="shared" si="5" ref="V39:V47">D39+J39+P39</f>
        <v>3</v>
      </c>
      <c r="W39" s="14">
        <f aca="true" t="shared" si="6" ref="W39:W47">SUM(E39:I39,K39:O39,Q39:U39)*15</f>
        <v>30</v>
      </c>
      <c r="AA39" s="222"/>
    </row>
    <row r="40" spans="2:23" ht="12.75">
      <c r="B40" s="110" t="s">
        <v>193</v>
      </c>
      <c r="C40" s="190" t="s">
        <v>108</v>
      </c>
      <c r="D40" s="202"/>
      <c r="E40" s="186"/>
      <c r="F40" s="175"/>
      <c r="G40" s="175"/>
      <c r="H40" s="175"/>
      <c r="I40" s="182"/>
      <c r="J40" s="202"/>
      <c r="K40" s="186"/>
      <c r="L40" s="175"/>
      <c r="M40" s="175"/>
      <c r="N40" s="175"/>
      <c r="O40" s="182"/>
      <c r="P40" s="202">
        <v>3</v>
      </c>
      <c r="Q40" s="186">
        <v>1</v>
      </c>
      <c r="R40" s="175"/>
      <c r="S40" s="175"/>
      <c r="T40" s="175">
        <v>1</v>
      </c>
      <c r="U40" s="182">
        <v>1</v>
      </c>
      <c r="V40" s="197">
        <f t="shared" si="5"/>
        <v>3</v>
      </c>
      <c r="W40" s="14">
        <f t="shared" si="6"/>
        <v>45</v>
      </c>
    </row>
    <row r="41" spans="2:23" ht="12.75">
      <c r="B41" s="110" t="s">
        <v>195</v>
      </c>
      <c r="C41" s="190" t="s">
        <v>104</v>
      </c>
      <c r="D41" s="202">
        <v>2</v>
      </c>
      <c r="E41" s="186">
        <v>2</v>
      </c>
      <c r="F41" s="175"/>
      <c r="G41" s="175"/>
      <c r="H41" s="175"/>
      <c r="I41" s="182"/>
      <c r="J41" s="202"/>
      <c r="K41" s="186"/>
      <c r="L41" s="175"/>
      <c r="M41" s="175"/>
      <c r="N41" s="175"/>
      <c r="O41" s="182"/>
      <c r="P41" s="202"/>
      <c r="Q41" s="186"/>
      <c r="R41" s="175"/>
      <c r="S41" s="175"/>
      <c r="T41" s="175"/>
      <c r="U41" s="182"/>
      <c r="V41" s="177">
        <f t="shared" si="5"/>
        <v>2</v>
      </c>
      <c r="W41" s="14">
        <f t="shared" si="6"/>
        <v>30</v>
      </c>
    </row>
    <row r="42" spans="2:23" ht="12.75">
      <c r="B42" s="110" t="s">
        <v>196</v>
      </c>
      <c r="C42" s="190" t="s">
        <v>109</v>
      </c>
      <c r="D42" s="202">
        <v>4</v>
      </c>
      <c r="E42" s="186">
        <v>1</v>
      </c>
      <c r="F42" s="175"/>
      <c r="G42" s="175">
        <v>2</v>
      </c>
      <c r="H42" s="175"/>
      <c r="I42" s="182"/>
      <c r="J42" s="202">
        <v>2</v>
      </c>
      <c r="K42" s="186">
        <v>1</v>
      </c>
      <c r="L42" s="175"/>
      <c r="M42" s="175">
        <v>2</v>
      </c>
      <c r="N42" s="175"/>
      <c r="O42" s="182"/>
      <c r="P42" s="202">
        <v>3</v>
      </c>
      <c r="Q42" s="186">
        <v>1</v>
      </c>
      <c r="R42" s="175"/>
      <c r="S42" s="175">
        <v>3</v>
      </c>
      <c r="T42" s="175"/>
      <c r="U42" s="182"/>
      <c r="V42" s="131">
        <f t="shared" si="5"/>
        <v>9</v>
      </c>
      <c r="W42" s="14">
        <f t="shared" si="6"/>
        <v>150</v>
      </c>
    </row>
    <row r="43" spans="2:23" ht="12.75">
      <c r="B43" s="110" t="s">
        <v>197</v>
      </c>
      <c r="C43" s="190" t="s">
        <v>105</v>
      </c>
      <c r="D43" s="202">
        <v>2</v>
      </c>
      <c r="E43" s="186">
        <v>2</v>
      </c>
      <c r="F43" s="175"/>
      <c r="G43" s="175"/>
      <c r="H43" s="175"/>
      <c r="I43" s="182"/>
      <c r="J43" s="202">
        <v>4</v>
      </c>
      <c r="K43" s="193">
        <v>1</v>
      </c>
      <c r="L43" s="175"/>
      <c r="M43" s="175">
        <v>2</v>
      </c>
      <c r="N43" s="175"/>
      <c r="O43" s="182"/>
      <c r="P43" s="202"/>
      <c r="Q43" s="186"/>
      <c r="R43" s="175"/>
      <c r="S43" s="175"/>
      <c r="T43" s="175"/>
      <c r="U43" s="182"/>
      <c r="V43" s="197">
        <f t="shared" si="5"/>
        <v>6</v>
      </c>
      <c r="W43" s="14">
        <f t="shared" si="6"/>
        <v>75</v>
      </c>
    </row>
    <row r="44" spans="2:23" ht="12.75">
      <c r="B44" s="110" t="s">
        <v>198</v>
      </c>
      <c r="C44" s="190" t="s">
        <v>128</v>
      </c>
      <c r="D44" s="202"/>
      <c r="E44" s="186"/>
      <c r="F44" s="175"/>
      <c r="G44" s="175"/>
      <c r="H44" s="175"/>
      <c r="I44" s="182"/>
      <c r="J44" s="202"/>
      <c r="K44" s="186"/>
      <c r="L44" s="175"/>
      <c r="M44" s="175"/>
      <c r="N44" s="175"/>
      <c r="O44" s="182"/>
      <c r="P44" s="202">
        <v>3</v>
      </c>
      <c r="Q44" s="186">
        <v>1</v>
      </c>
      <c r="R44" s="175"/>
      <c r="S44" s="175">
        <v>3</v>
      </c>
      <c r="T44" s="175"/>
      <c r="U44" s="182"/>
      <c r="V44" s="197">
        <f t="shared" si="5"/>
        <v>3</v>
      </c>
      <c r="W44" s="14">
        <f t="shared" si="6"/>
        <v>60</v>
      </c>
    </row>
    <row r="45" spans="2:23" ht="12.75">
      <c r="B45" s="110" t="s">
        <v>199</v>
      </c>
      <c r="C45" s="191" t="s">
        <v>110</v>
      </c>
      <c r="D45" s="202"/>
      <c r="E45" s="194"/>
      <c r="F45" s="195"/>
      <c r="G45" s="195"/>
      <c r="H45" s="195"/>
      <c r="I45" s="196"/>
      <c r="J45" s="204">
        <v>1</v>
      </c>
      <c r="K45" s="194">
        <v>1</v>
      </c>
      <c r="L45" s="195"/>
      <c r="M45" s="195"/>
      <c r="N45" s="195"/>
      <c r="O45" s="196"/>
      <c r="P45" s="204">
        <v>1</v>
      </c>
      <c r="Q45" s="194">
        <v>1</v>
      </c>
      <c r="R45" s="195"/>
      <c r="S45" s="195"/>
      <c r="T45" s="195"/>
      <c r="U45" s="196"/>
      <c r="V45" s="197">
        <f t="shared" si="5"/>
        <v>2</v>
      </c>
      <c r="W45" s="14">
        <f t="shared" si="6"/>
        <v>30</v>
      </c>
    </row>
    <row r="46" spans="2:23" ht="12.75">
      <c r="B46" s="110" t="s">
        <v>200</v>
      </c>
      <c r="C46" s="191" t="s">
        <v>106</v>
      </c>
      <c r="D46" s="202"/>
      <c r="E46" s="194"/>
      <c r="F46" s="195"/>
      <c r="G46" s="195"/>
      <c r="H46" s="195"/>
      <c r="I46" s="196"/>
      <c r="J46" s="204"/>
      <c r="K46" s="194"/>
      <c r="L46" s="195"/>
      <c r="M46" s="195"/>
      <c r="N46" s="195"/>
      <c r="O46" s="196"/>
      <c r="P46" s="204">
        <v>3</v>
      </c>
      <c r="Q46" s="194">
        <v>2</v>
      </c>
      <c r="R46" s="195"/>
      <c r="S46" s="195"/>
      <c r="T46" s="195">
        <v>1</v>
      </c>
      <c r="U46" s="196"/>
      <c r="V46" s="197">
        <f t="shared" si="5"/>
        <v>3</v>
      </c>
      <c r="W46" s="14">
        <f t="shared" si="6"/>
        <v>45</v>
      </c>
    </row>
    <row r="47" spans="2:23" ht="13.5" thickBot="1">
      <c r="B47" s="279" t="s">
        <v>194</v>
      </c>
      <c r="C47" s="192" t="s">
        <v>107</v>
      </c>
      <c r="D47" s="203"/>
      <c r="E47" s="200"/>
      <c r="F47" s="176"/>
      <c r="G47" s="176"/>
      <c r="H47" s="176"/>
      <c r="I47" s="183"/>
      <c r="J47" s="203">
        <v>3</v>
      </c>
      <c r="K47" s="187">
        <v>2</v>
      </c>
      <c r="L47" s="176"/>
      <c r="M47" s="176"/>
      <c r="N47" s="176"/>
      <c r="O47" s="183">
        <v>1</v>
      </c>
      <c r="P47" s="205"/>
      <c r="Q47" s="187"/>
      <c r="R47" s="176"/>
      <c r="S47" s="176"/>
      <c r="T47" s="176"/>
      <c r="U47" s="183"/>
      <c r="V47" s="165">
        <f t="shared" si="5"/>
        <v>3</v>
      </c>
      <c r="W47" s="178">
        <f t="shared" si="6"/>
        <v>45</v>
      </c>
    </row>
    <row r="48" spans="2:23" ht="13.5" thickBot="1">
      <c r="B48" s="162"/>
      <c r="C48" s="181" t="s">
        <v>5</v>
      </c>
      <c r="D48" s="228">
        <f aca="true" t="shared" si="7" ref="D48:V48">SUM(D39:D47)</f>
        <v>11</v>
      </c>
      <c r="E48" s="188">
        <f t="shared" si="7"/>
        <v>6</v>
      </c>
      <c r="F48" s="188">
        <f t="shared" si="7"/>
        <v>0</v>
      </c>
      <c r="G48" s="188">
        <f t="shared" si="7"/>
        <v>3</v>
      </c>
      <c r="H48" s="188">
        <f t="shared" si="7"/>
        <v>0</v>
      </c>
      <c r="I48" s="206">
        <f t="shared" si="7"/>
        <v>0</v>
      </c>
      <c r="J48" s="228">
        <f t="shared" si="7"/>
        <v>10</v>
      </c>
      <c r="K48" s="188">
        <f t="shared" si="7"/>
        <v>5</v>
      </c>
      <c r="L48" s="188">
        <f t="shared" si="7"/>
        <v>0</v>
      </c>
      <c r="M48" s="188">
        <f t="shared" si="7"/>
        <v>4</v>
      </c>
      <c r="N48" s="188">
        <f t="shared" si="7"/>
        <v>0</v>
      </c>
      <c r="O48" s="206">
        <f t="shared" si="7"/>
        <v>1</v>
      </c>
      <c r="P48" s="228">
        <f t="shared" si="7"/>
        <v>13</v>
      </c>
      <c r="Q48" s="188">
        <f t="shared" si="7"/>
        <v>6</v>
      </c>
      <c r="R48" s="188">
        <f t="shared" si="7"/>
        <v>0</v>
      </c>
      <c r="S48" s="188">
        <f t="shared" si="7"/>
        <v>6</v>
      </c>
      <c r="T48" s="188">
        <f t="shared" si="7"/>
        <v>2</v>
      </c>
      <c r="U48" s="206">
        <f t="shared" si="7"/>
        <v>1</v>
      </c>
      <c r="V48" s="228">
        <f t="shared" si="7"/>
        <v>34</v>
      </c>
      <c r="W48" s="230">
        <f>15*SUM(E48:I48,K48:O48,Q48:U48)</f>
        <v>510</v>
      </c>
    </row>
    <row r="49" spans="2:23" ht="13.5" thickBot="1">
      <c r="B49" s="162"/>
      <c r="C49" s="163" t="s">
        <v>120</v>
      </c>
      <c r="D49" s="164"/>
      <c r="E49" s="391">
        <f>SUM(E48:I48)</f>
        <v>9</v>
      </c>
      <c r="F49" s="392"/>
      <c r="G49" s="392"/>
      <c r="H49" s="392"/>
      <c r="I49" s="393"/>
      <c r="J49" s="164"/>
      <c r="K49" s="391">
        <f>SUM(K48:O48)</f>
        <v>10</v>
      </c>
      <c r="L49" s="392"/>
      <c r="M49" s="392"/>
      <c r="N49" s="392"/>
      <c r="O49" s="393"/>
      <c r="P49" s="164"/>
      <c r="Q49" s="391">
        <f>SUM(Q48:U48)</f>
        <v>15</v>
      </c>
      <c r="R49" s="392"/>
      <c r="S49" s="392"/>
      <c r="T49" s="392"/>
      <c r="U49" s="393"/>
      <c r="V49" s="229"/>
      <c r="W49" s="215">
        <f>SUM(E49,K49,Q49)*15</f>
        <v>510</v>
      </c>
    </row>
    <row r="50" spans="2:23" ht="13.5" thickBot="1">
      <c r="B50" s="226"/>
      <c r="C50" s="166" t="s">
        <v>85</v>
      </c>
      <c r="D50" s="167">
        <v>30</v>
      </c>
      <c r="E50" s="168"/>
      <c r="F50" s="169"/>
      <c r="G50" s="170">
        <v>26</v>
      </c>
      <c r="H50" s="169"/>
      <c r="I50" s="171"/>
      <c r="J50" s="167">
        <v>30</v>
      </c>
      <c r="K50" s="168"/>
      <c r="L50" s="169"/>
      <c r="M50" s="223">
        <v>30</v>
      </c>
      <c r="N50" s="169"/>
      <c r="O50" s="171"/>
      <c r="P50" s="172">
        <v>30</v>
      </c>
      <c r="Q50" s="173"/>
      <c r="R50" s="169"/>
      <c r="S50" s="170">
        <v>30</v>
      </c>
      <c r="T50" s="169"/>
      <c r="U50" s="171"/>
      <c r="V50" s="174">
        <f>D50+J50+P50</f>
        <v>90</v>
      </c>
      <c r="W50" s="179">
        <f>SUM(E50:I50,K50:O50,Q50:U50)*15</f>
        <v>1290</v>
      </c>
    </row>
    <row r="51" spans="2:23" ht="14.25" thickBot="1" thickTop="1">
      <c r="B51" s="227"/>
      <c r="C51" s="29" t="s">
        <v>37</v>
      </c>
      <c r="D51" s="398" t="s">
        <v>124</v>
      </c>
      <c r="E51" s="399"/>
      <c r="F51" s="399"/>
      <c r="G51" s="399"/>
      <c r="H51" s="399"/>
      <c r="I51" s="400"/>
      <c r="J51" s="398" t="s">
        <v>125</v>
      </c>
      <c r="K51" s="399"/>
      <c r="L51" s="399"/>
      <c r="M51" s="399"/>
      <c r="N51" s="399"/>
      <c r="O51" s="400"/>
      <c r="P51" s="398" t="s">
        <v>126</v>
      </c>
      <c r="Q51" s="399"/>
      <c r="R51" s="399"/>
      <c r="S51" s="399"/>
      <c r="T51" s="399"/>
      <c r="U51" s="400"/>
      <c r="V51" s="383" t="s">
        <v>127</v>
      </c>
      <c r="W51" s="401"/>
    </row>
    <row r="53" ht="12.75">
      <c r="B53" s="101"/>
    </row>
    <row r="54" spans="4:22" ht="12.75">
      <c r="D54" s="274"/>
      <c r="E54" s="379" t="s">
        <v>43</v>
      </c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</row>
    <row r="55" spans="2:12" ht="12.75"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</row>
    <row r="56" spans="2:12" ht="12.75">
      <c r="B56" s="371"/>
      <c r="C56" s="371"/>
      <c r="D56" s="371"/>
      <c r="E56" s="371"/>
      <c r="F56" s="371"/>
      <c r="G56" s="371"/>
      <c r="H56" s="371"/>
      <c r="I56" s="371"/>
      <c r="J56" s="49"/>
      <c r="K56" s="49"/>
      <c r="L56" s="49"/>
    </row>
    <row r="57" spans="2:12" ht="12.75">
      <c r="B57" s="36"/>
      <c r="C57" s="36"/>
      <c r="D57" s="49"/>
      <c r="E57" s="49"/>
      <c r="F57" s="49"/>
      <c r="G57" s="49"/>
      <c r="H57" s="49"/>
      <c r="I57" s="49"/>
      <c r="J57" s="49"/>
      <c r="K57" s="49"/>
      <c r="L57" s="49"/>
    </row>
  </sheetData>
  <sheetProtection/>
  <mergeCells count="33">
    <mergeCell ref="E37:I37"/>
    <mergeCell ref="A3:X3"/>
    <mergeCell ref="C14:W14"/>
    <mergeCell ref="Q25:U25"/>
    <mergeCell ref="B56:I56"/>
    <mergeCell ref="K49:O49"/>
    <mergeCell ref="E49:I49"/>
    <mergeCell ref="E25:I25"/>
    <mergeCell ref="C38:W38"/>
    <mergeCell ref="C26:W26"/>
    <mergeCell ref="K25:O25"/>
    <mergeCell ref="V10:W10"/>
    <mergeCell ref="B4:W4"/>
    <mergeCell ref="D10:I10"/>
    <mergeCell ref="J10:O10"/>
    <mergeCell ref="P10:U10"/>
    <mergeCell ref="A5:W5"/>
    <mergeCell ref="B55:L55"/>
    <mergeCell ref="E54:V54"/>
    <mergeCell ref="J51:O51"/>
    <mergeCell ref="D51:I51"/>
    <mergeCell ref="P51:U51"/>
    <mergeCell ref="V51:W51"/>
    <mergeCell ref="A2:X2"/>
    <mergeCell ref="K37:O37"/>
    <mergeCell ref="Q37:U37"/>
    <mergeCell ref="Q49:U49"/>
    <mergeCell ref="Q12:U12"/>
    <mergeCell ref="K12:O12"/>
    <mergeCell ref="D9:U9"/>
    <mergeCell ref="V9:W9"/>
    <mergeCell ref="E12:I12"/>
    <mergeCell ref="A6:W6"/>
  </mergeCells>
  <printOptions horizontalCentered="1" verticalCentered="1"/>
  <pageMargins left="0.3937007874015748" right="0.3937007874015748" top="0.3937007874015748" bottom="0.3937007874015748" header="0.5905511811023623" footer="0.3149606299212598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9"/>
  <sheetViews>
    <sheetView view="pageBreakPreview" zoomScaleSheetLayoutView="100" zoomScalePageLayoutView="0" workbookViewId="0" topLeftCell="A1">
      <pane ySplit="12" topLeftCell="A16" activePane="bottomLeft" state="frozen"/>
      <selection pane="topLeft" activeCell="AT13" sqref="AT13"/>
      <selection pane="bottomLeft" activeCell="B5" sqref="B5:K5"/>
    </sheetView>
  </sheetViews>
  <sheetFormatPr defaultColWidth="9.00390625" defaultRowHeight="12.75"/>
  <cols>
    <col min="1" max="1" width="3.75390625" style="0" customWidth="1"/>
    <col min="2" max="2" width="2.125" style="37" customWidth="1"/>
    <col min="3" max="3" width="3.125" style="37" customWidth="1"/>
    <col min="4" max="4" width="67.25390625" style="3" customWidth="1"/>
    <col min="5" max="5" width="7.875" style="98" customWidth="1"/>
    <col min="6" max="6" width="3.00390625" style="0" customWidth="1"/>
    <col min="7" max="7" width="2.875" style="0" customWidth="1"/>
    <col min="8" max="8" width="3.00390625" style="0" customWidth="1"/>
    <col min="9" max="10" width="2.875" style="0" customWidth="1"/>
    <col min="11" max="11" width="4.25390625" style="0" customWidth="1"/>
    <col min="12" max="12" width="34.25390625" style="0" customWidth="1"/>
    <col min="45" max="45" width="6.875" style="0" customWidth="1"/>
  </cols>
  <sheetData>
    <row r="2" spans="1:11" ht="12.75">
      <c r="A2" s="397" t="s">
        <v>87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2.75">
      <c r="A3" s="397" t="s">
        <v>173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12.75">
      <c r="A4" s="290"/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2:11" ht="12.75">
      <c r="B5" s="397" t="s">
        <v>208</v>
      </c>
      <c r="C5" s="397"/>
      <c r="D5" s="397"/>
      <c r="E5" s="397"/>
      <c r="F5" s="397"/>
      <c r="G5" s="397"/>
      <c r="H5" s="397"/>
      <c r="I5" s="397"/>
      <c r="J5" s="397"/>
      <c r="K5" s="397"/>
    </row>
    <row r="6" spans="1:11" ht="5.25" customHeight="1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</row>
    <row r="7" spans="1:11" ht="12.75" customHeight="1">
      <c r="A7" s="316"/>
      <c r="B7" s="413" t="s">
        <v>171</v>
      </c>
      <c r="C7" s="413"/>
      <c r="D7" s="413"/>
      <c r="E7" s="413"/>
      <c r="F7" s="413"/>
      <c r="G7" s="413"/>
      <c r="H7" s="413"/>
      <c r="I7" s="413"/>
      <c r="J7" s="413"/>
      <c r="K7" s="413"/>
    </row>
    <row r="8" spans="2:11" ht="15" customHeight="1">
      <c r="B8" s="413" t="s">
        <v>170</v>
      </c>
      <c r="C8" s="413"/>
      <c r="D8" s="413"/>
      <c r="E8" s="413"/>
      <c r="F8" s="413"/>
      <c r="G8" s="413"/>
      <c r="H8" s="413"/>
      <c r="I8" s="413"/>
      <c r="J8" s="413"/>
      <c r="K8" s="413"/>
    </row>
    <row r="9" ht="6" customHeight="1" thickBot="1"/>
    <row r="10" spans="2:12" ht="12.75">
      <c r="B10" s="56"/>
      <c r="C10" s="57"/>
      <c r="D10" s="113"/>
      <c r="E10" s="106"/>
      <c r="F10" s="414" t="s">
        <v>51</v>
      </c>
      <c r="G10" s="415"/>
      <c r="H10" s="415"/>
      <c r="I10" s="415"/>
      <c r="J10" s="416"/>
      <c r="L10" s="39"/>
    </row>
    <row r="11" spans="2:12" ht="12.75">
      <c r="B11" s="410" t="s">
        <v>14</v>
      </c>
      <c r="C11" s="411"/>
      <c r="D11" s="300" t="s">
        <v>38</v>
      </c>
      <c r="E11" s="299" t="s">
        <v>39</v>
      </c>
      <c r="F11" s="407" t="s">
        <v>26</v>
      </c>
      <c r="G11" s="408"/>
      <c r="H11" s="408"/>
      <c r="I11" s="408"/>
      <c r="J11" s="409"/>
      <c r="L11" s="301" t="s">
        <v>52</v>
      </c>
    </row>
    <row r="12" spans="2:12" ht="13.5" thickBot="1">
      <c r="B12" s="60"/>
      <c r="C12" s="61"/>
      <c r="D12" s="114"/>
      <c r="E12" s="107"/>
      <c r="F12" s="62" t="s">
        <v>15</v>
      </c>
      <c r="G12" s="63" t="s">
        <v>16</v>
      </c>
      <c r="H12" s="63" t="s">
        <v>17</v>
      </c>
      <c r="I12" s="63" t="s">
        <v>18</v>
      </c>
      <c r="J12" s="64" t="s">
        <v>19</v>
      </c>
      <c r="K12" s="37"/>
      <c r="L12" s="40"/>
    </row>
    <row r="13" spans="2:12" ht="12.75">
      <c r="B13" s="138" t="s">
        <v>54</v>
      </c>
      <c r="C13" s="319">
        <v>1</v>
      </c>
      <c r="D13" s="209" t="s">
        <v>66</v>
      </c>
      <c r="E13" s="99">
        <v>4</v>
      </c>
      <c r="F13" s="109">
        <v>2</v>
      </c>
      <c r="G13" s="58"/>
      <c r="H13" s="58">
        <v>1</v>
      </c>
      <c r="I13" s="58"/>
      <c r="J13" s="59"/>
      <c r="L13" s="108" t="s">
        <v>144</v>
      </c>
    </row>
    <row r="14" spans="2:12" ht="12.75">
      <c r="B14" s="138" t="s">
        <v>54</v>
      </c>
      <c r="C14" s="319">
        <f aca="true" t="shared" si="0" ref="C14:C39">1+C13</f>
        <v>2</v>
      </c>
      <c r="D14" s="156" t="s">
        <v>94</v>
      </c>
      <c r="E14" s="111">
        <v>4</v>
      </c>
      <c r="F14" s="65">
        <v>2</v>
      </c>
      <c r="G14" s="66"/>
      <c r="H14" s="66"/>
      <c r="I14" s="66"/>
      <c r="J14" s="67">
        <v>1</v>
      </c>
      <c r="L14" s="45" t="s">
        <v>145</v>
      </c>
    </row>
    <row r="15" spans="2:12" ht="12.75">
      <c r="B15" s="141" t="s">
        <v>54</v>
      </c>
      <c r="C15" s="320">
        <f t="shared" si="0"/>
        <v>3</v>
      </c>
      <c r="D15" s="115" t="s">
        <v>0</v>
      </c>
      <c r="E15" s="111">
        <v>4</v>
      </c>
      <c r="F15" s="68">
        <v>1</v>
      </c>
      <c r="G15" s="34"/>
      <c r="H15" s="34"/>
      <c r="I15" s="34">
        <v>2</v>
      </c>
      <c r="J15" s="69"/>
      <c r="L15" s="45" t="s">
        <v>55</v>
      </c>
    </row>
    <row r="16" spans="2:12" ht="12.75">
      <c r="B16" s="138" t="s">
        <v>54</v>
      </c>
      <c r="C16" s="321">
        <f t="shared" si="0"/>
        <v>4</v>
      </c>
      <c r="D16" s="37" t="s">
        <v>162</v>
      </c>
      <c r="E16" s="111">
        <v>4</v>
      </c>
      <c r="F16" s="103">
        <v>1</v>
      </c>
      <c r="G16" s="104"/>
      <c r="H16" s="104"/>
      <c r="I16" s="104"/>
      <c r="J16" s="105">
        <v>2</v>
      </c>
      <c r="L16" s="45" t="s">
        <v>163</v>
      </c>
    </row>
    <row r="17" spans="2:12" ht="12.75">
      <c r="B17" s="140" t="s">
        <v>54</v>
      </c>
      <c r="C17" s="322">
        <f t="shared" si="0"/>
        <v>5</v>
      </c>
      <c r="D17" s="117" t="s">
        <v>165</v>
      </c>
      <c r="E17" s="111">
        <v>4</v>
      </c>
      <c r="F17" s="68">
        <v>2</v>
      </c>
      <c r="G17" s="34"/>
      <c r="H17" s="34">
        <v>1</v>
      </c>
      <c r="I17" s="34"/>
      <c r="J17" s="69"/>
      <c r="L17" s="45" t="s">
        <v>57</v>
      </c>
    </row>
    <row r="18" spans="2:28" ht="12.75">
      <c r="B18" s="140" t="s">
        <v>54</v>
      </c>
      <c r="C18" s="322">
        <f t="shared" si="0"/>
        <v>6</v>
      </c>
      <c r="D18" s="117" t="s">
        <v>90</v>
      </c>
      <c r="E18" s="111">
        <v>4</v>
      </c>
      <c r="F18" s="68">
        <v>2</v>
      </c>
      <c r="G18" s="34"/>
      <c r="H18" s="34">
        <v>1</v>
      </c>
      <c r="I18" s="34"/>
      <c r="J18" s="69"/>
      <c r="L18" s="45" t="s">
        <v>146</v>
      </c>
      <c r="AB18" s="94"/>
    </row>
    <row r="19" spans="2:12" ht="12.75">
      <c r="B19" s="139" t="s">
        <v>54</v>
      </c>
      <c r="C19" s="323">
        <f t="shared" si="0"/>
        <v>7</v>
      </c>
      <c r="D19" s="117" t="s">
        <v>91</v>
      </c>
      <c r="E19" s="111">
        <v>4</v>
      </c>
      <c r="F19" s="68">
        <v>1</v>
      </c>
      <c r="G19" s="34"/>
      <c r="H19" s="34"/>
      <c r="I19" s="34">
        <v>1</v>
      </c>
      <c r="J19" s="69">
        <v>1</v>
      </c>
      <c r="L19" s="45" t="s">
        <v>147</v>
      </c>
    </row>
    <row r="20" spans="2:12" ht="12.75">
      <c r="B20" s="137" t="s">
        <v>54</v>
      </c>
      <c r="C20" s="321">
        <f t="shared" si="0"/>
        <v>8</v>
      </c>
      <c r="D20" s="117" t="s">
        <v>82</v>
      </c>
      <c r="E20" s="111">
        <v>4</v>
      </c>
      <c r="F20" s="68">
        <v>2</v>
      </c>
      <c r="G20" s="34"/>
      <c r="H20" s="34">
        <v>1</v>
      </c>
      <c r="I20" s="34"/>
      <c r="J20" s="69"/>
      <c r="L20" s="50" t="s">
        <v>149</v>
      </c>
    </row>
    <row r="21" spans="2:12" ht="12.75">
      <c r="B21" s="137" t="s">
        <v>54</v>
      </c>
      <c r="C21" s="321">
        <f t="shared" si="0"/>
        <v>9</v>
      </c>
      <c r="D21" s="7" t="s">
        <v>88</v>
      </c>
      <c r="E21" s="111">
        <v>4</v>
      </c>
      <c r="F21" s="70">
        <v>2</v>
      </c>
      <c r="G21" s="71"/>
      <c r="H21" s="71">
        <v>1</v>
      </c>
      <c r="I21" s="71"/>
      <c r="J21" s="72"/>
      <c r="L21" s="46" t="s">
        <v>148</v>
      </c>
    </row>
    <row r="22" spans="2:12" ht="12.75">
      <c r="B22" s="137" t="s">
        <v>54</v>
      </c>
      <c r="C22" s="134">
        <f t="shared" si="0"/>
        <v>10</v>
      </c>
      <c r="D22" s="116" t="s">
        <v>97</v>
      </c>
      <c r="E22" s="111">
        <v>4</v>
      </c>
      <c r="F22" s="68">
        <v>1</v>
      </c>
      <c r="G22" s="34"/>
      <c r="H22" s="34"/>
      <c r="I22" s="34">
        <v>2</v>
      </c>
      <c r="J22" s="69"/>
      <c r="L22" s="45" t="s">
        <v>93</v>
      </c>
    </row>
    <row r="23" spans="2:12" ht="12.75">
      <c r="B23" s="137" t="s">
        <v>54</v>
      </c>
      <c r="C23" s="134">
        <f t="shared" si="0"/>
        <v>11</v>
      </c>
      <c r="D23" s="118" t="s">
        <v>13</v>
      </c>
      <c r="E23" s="111">
        <v>4</v>
      </c>
      <c r="F23" s="68">
        <v>1</v>
      </c>
      <c r="G23" s="34"/>
      <c r="H23" s="34"/>
      <c r="I23" s="34"/>
      <c r="J23" s="69">
        <v>2</v>
      </c>
      <c r="L23" s="46" t="s">
        <v>148</v>
      </c>
    </row>
    <row r="24" spans="2:12" ht="12.75">
      <c r="B24" s="137" t="s">
        <v>54</v>
      </c>
      <c r="C24" s="134">
        <f t="shared" si="0"/>
        <v>12</v>
      </c>
      <c r="D24" s="7" t="s">
        <v>92</v>
      </c>
      <c r="E24" s="111">
        <v>4</v>
      </c>
      <c r="F24" s="65">
        <v>2</v>
      </c>
      <c r="G24" s="66"/>
      <c r="H24" s="66"/>
      <c r="I24" s="66"/>
      <c r="J24" s="67">
        <v>1</v>
      </c>
      <c r="L24" s="45" t="s">
        <v>145</v>
      </c>
    </row>
    <row r="25" spans="2:12" ht="12.75">
      <c r="B25" s="140" t="s">
        <v>54</v>
      </c>
      <c r="C25" s="135">
        <f t="shared" si="0"/>
        <v>13</v>
      </c>
      <c r="D25" s="155" t="s">
        <v>50</v>
      </c>
      <c r="E25" s="111">
        <v>4</v>
      </c>
      <c r="F25" s="92">
        <v>1</v>
      </c>
      <c r="G25" s="75"/>
      <c r="H25" s="75">
        <v>2</v>
      </c>
      <c r="I25" s="75"/>
      <c r="J25" s="76"/>
      <c r="L25" s="50" t="s">
        <v>149</v>
      </c>
    </row>
    <row r="26" spans="2:12" ht="12.75">
      <c r="B26" s="137" t="s">
        <v>54</v>
      </c>
      <c r="C26" s="134">
        <f t="shared" si="0"/>
        <v>14</v>
      </c>
      <c r="D26" s="7" t="s">
        <v>12</v>
      </c>
      <c r="E26" s="111">
        <v>4</v>
      </c>
      <c r="F26" s="157">
        <v>1</v>
      </c>
      <c r="G26" s="34"/>
      <c r="H26" s="34"/>
      <c r="I26" s="34">
        <v>1</v>
      </c>
      <c r="J26" s="69">
        <v>1</v>
      </c>
      <c r="L26" s="45" t="s">
        <v>150</v>
      </c>
    </row>
    <row r="27" spans="2:12" ht="12.75">
      <c r="B27" s="137" t="s">
        <v>54</v>
      </c>
      <c r="C27" s="134">
        <f t="shared" si="0"/>
        <v>15</v>
      </c>
      <c r="D27" s="118" t="s">
        <v>89</v>
      </c>
      <c r="E27" s="111">
        <v>4</v>
      </c>
      <c r="F27" s="70">
        <v>1</v>
      </c>
      <c r="G27" s="71"/>
      <c r="H27" s="71">
        <v>2</v>
      </c>
      <c r="I27" s="71"/>
      <c r="J27" s="72"/>
      <c r="L27" s="50" t="s">
        <v>151</v>
      </c>
    </row>
    <row r="28" spans="2:12" ht="12.75">
      <c r="B28" s="137" t="s">
        <v>54</v>
      </c>
      <c r="C28" s="134">
        <f t="shared" si="0"/>
        <v>16</v>
      </c>
      <c r="D28" s="7" t="s">
        <v>83</v>
      </c>
      <c r="E28" s="111">
        <v>4</v>
      </c>
      <c r="F28" s="68">
        <v>1</v>
      </c>
      <c r="G28" s="34"/>
      <c r="H28" s="34">
        <v>1</v>
      </c>
      <c r="I28" s="34">
        <v>1</v>
      </c>
      <c r="J28" s="69"/>
      <c r="L28" s="46" t="s">
        <v>152</v>
      </c>
    </row>
    <row r="29" spans="2:12" ht="12.75">
      <c r="B29" s="137" t="s">
        <v>54</v>
      </c>
      <c r="C29" s="134">
        <f t="shared" si="0"/>
        <v>17</v>
      </c>
      <c r="D29" s="119" t="s">
        <v>84</v>
      </c>
      <c r="E29" s="111">
        <v>4</v>
      </c>
      <c r="F29" s="65">
        <v>1</v>
      </c>
      <c r="G29" s="66"/>
      <c r="H29" s="66">
        <v>2</v>
      </c>
      <c r="I29" s="66"/>
      <c r="J29" s="67"/>
      <c r="L29" s="45" t="s">
        <v>167</v>
      </c>
    </row>
    <row r="30" spans="2:12" ht="12.75">
      <c r="B30" s="138" t="s">
        <v>54</v>
      </c>
      <c r="C30" s="136">
        <f t="shared" si="0"/>
        <v>18</v>
      </c>
      <c r="D30" s="112" t="s">
        <v>8</v>
      </c>
      <c r="E30" s="111">
        <v>4</v>
      </c>
      <c r="F30" s="68">
        <v>2</v>
      </c>
      <c r="G30" s="34"/>
      <c r="H30" s="34">
        <v>1</v>
      </c>
      <c r="I30" s="34"/>
      <c r="J30" s="69"/>
      <c r="L30" s="45" t="s">
        <v>6</v>
      </c>
    </row>
    <row r="31" spans="2:12" ht="12.75">
      <c r="B31" s="140" t="s">
        <v>54</v>
      </c>
      <c r="C31" s="136">
        <f t="shared" si="0"/>
        <v>19</v>
      </c>
      <c r="D31" s="158" t="s">
        <v>166</v>
      </c>
      <c r="E31" s="111">
        <v>4</v>
      </c>
      <c r="F31" s="70">
        <v>1</v>
      </c>
      <c r="G31" s="71"/>
      <c r="H31" s="71">
        <v>1</v>
      </c>
      <c r="I31" s="71"/>
      <c r="J31" s="72">
        <v>1</v>
      </c>
      <c r="L31" s="46" t="s">
        <v>153</v>
      </c>
    </row>
    <row r="32" spans="2:12" ht="12.75">
      <c r="B32" s="137" t="s">
        <v>54</v>
      </c>
      <c r="C32" s="134">
        <f t="shared" si="0"/>
        <v>20</v>
      </c>
      <c r="D32" s="158" t="s">
        <v>95</v>
      </c>
      <c r="E32" s="111">
        <v>4</v>
      </c>
      <c r="F32" s="70">
        <v>1</v>
      </c>
      <c r="G32" s="71"/>
      <c r="H32" s="71">
        <v>1</v>
      </c>
      <c r="I32" s="71"/>
      <c r="J32" s="72">
        <v>1</v>
      </c>
      <c r="L32" s="46" t="s">
        <v>53</v>
      </c>
    </row>
    <row r="33" spans="2:12" ht="12.75">
      <c r="B33" s="137" t="s">
        <v>54</v>
      </c>
      <c r="C33" s="134">
        <f t="shared" si="0"/>
        <v>21</v>
      </c>
      <c r="D33" s="118" t="s">
        <v>10</v>
      </c>
      <c r="E33" s="111">
        <v>4</v>
      </c>
      <c r="F33" s="68">
        <v>2</v>
      </c>
      <c r="G33" s="34"/>
      <c r="H33" s="34">
        <v>1</v>
      </c>
      <c r="I33" s="34"/>
      <c r="J33" s="69"/>
      <c r="L33" s="46" t="s">
        <v>154</v>
      </c>
    </row>
    <row r="34" spans="2:12" ht="12.75">
      <c r="B34" s="143" t="s">
        <v>54</v>
      </c>
      <c r="C34" s="142">
        <f t="shared" si="0"/>
        <v>22</v>
      </c>
      <c r="D34" s="4" t="s">
        <v>155</v>
      </c>
      <c r="E34" s="111">
        <v>4</v>
      </c>
      <c r="F34" s="92">
        <v>1</v>
      </c>
      <c r="G34" s="75"/>
      <c r="H34" s="75">
        <v>2</v>
      </c>
      <c r="I34" s="75"/>
      <c r="J34" s="76"/>
      <c r="L34" s="46" t="s">
        <v>156</v>
      </c>
    </row>
    <row r="35" spans="2:12" ht="12.75">
      <c r="B35" s="140" t="s">
        <v>54</v>
      </c>
      <c r="C35" s="135">
        <f t="shared" si="0"/>
        <v>23</v>
      </c>
      <c r="D35" s="7" t="s">
        <v>7</v>
      </c>
      <c r="E35" s="111">
        <v>4</v>
      </c>
      <c r="F35" s="149">
        <v>1</v>
      </c>
      <c r="G35" s="34"/>
      <c r="H35" s="34">
        <v>1</v>
      </c>
      <c r="I35" s="34"/>
      <c r="J35" s="69">
        <v>1</v>
      </c>
      <c r="L35" s="51" t="s">
        <v>157</v>
      </c>
    </row>
    <row r="36" spans="2:12" ht="12.75">
      <c r="B36" s="140" t="s">
        <v>54</v>
      </c>
      <c r="C36" s="135">
        <f t="shared" si="0"/>
        <v>24</v>
      </c>
      <c r="D36" s="158" t="s">
        <v>98</v>
      </c>
      <c r="E36" s="111">
        <v>4</v>
      </c>
      <c r="F36" s="70">
        <v>1</v>
      </c>
      <c r="G36" s="71"/>
      <c r="H36" s="71">
        <v>2</v>
      </c>
      <c r="I36" s="71"/>
      <c r="J36" s="72"/>
      <c r="L36" s="46" t="s">
        <v>96</v>
      </c>
    </row>
    <row r="37" spans="2:12" ht="12.75">
      <c r="B37" s="137" t="s">
        <v>54</v>
      </c>
      <c r="C37" s="134">
        <f t="shared" si="0"/>
        <v>25</v>
      </c>
      <c r="D37" s="213" t="s">
        <v>118</v>
      </c>
      <c r="E37" s="111">
        <v>4</v>
      </c>
      <c r="F37" s="70">
        <v>2</v>
      </c>
      <c r="G37" s="71"/>
      <c r="H37" s="71"/>
      <c r="I37" s="71"/>
      <c r="J37" s="72">
        <v>1</v>
      </c>
      <c r="L37" s="46" t="s">
        <v>119</v>
      </c>
    </row>
    <row r="38" spans="2:12" ht="12.75">
      <c r="B38" s="314" t="s">
        <v>54</v>
      </c>
      <c r="C38" s="315">
        <f t="shared" si="0"/>
        <v>26</v>
      </c>
      <c r="D38" s="148" t="s">
        <v>134</v>
      </c>
      <c r="E38" s="111">
        <v>4</v>
      </c>
      <c r="F38" s="70">
        <v>2</v>
      </c>
      <c r="G38" s="71"/>
      <c r="H38" s="71">
        <v>1</v>
      </c>
      <c r="I38" s="71"/>
      <c r="J38" s="72"/>
      <c r="L38" s="46" t="s">
        <v>133</v>
      </c>
    </row>
    <row r="39" spans="2:12" ht="26.25" customHeight="1">
      <c r="B39" s="325" t="s">
        <v>54</v>
      </c>
      <c r="C39" s="326">
        <f t="shared" si="0"/>
        <v>27</v>
      </c>
      <c r="D39" s="324" t="s">
        <v>201</v>
      </c>
      <c r="E39" s="327">
        <v>4</v>
      </c>
      <c r="F39" s="328">
        <v>1</v>
      </c>
      <c r="G39" s="329"/>
      <c r="H39" s="329">
        <v>2</v>
      </c>
      <c r="I39" s="329"/>
      <c r="J39" s="330"/>
      <c r="L39" s="331" t="s">
        <v>159</v>
      </c>
    </row>
    <row r="40" spans="2:12" ht="13.5" thickBot="1">
      <c r="B40" s="304" t="s">
        <v>54</v>
      </c>
      <c r="C40" s="305">
        <v>28</v>
      </c>
      <c r="D40" s="306" t="s">
        <v>11</v>
      </c>
      <c r="E40" s="308">
        <v>4</v>
      </c>
      <c r="F40" s="309">
        <v>1</v>
      </c>
      <c r="G40" s="310"/>
      <c r="H40" s="310">
        <v>2</v>
      </c>
      <c r="I40" s="310"/>
      <c r="J40" s="311"/>
      <c r="L40" s="307" t="s">
        <v>158</v>
      </c>
    </row>
    <row r="41" spans="2:11" ht="12.75">
      <c r="B41" s="312"/>
      <c r="C41" s="313"/>
      <c r="D41" s="31"/>
      <c r="E41" s="101"/>
      <c r="F41" s="54"/>
      <c r="G41" s="54"/>
      <c r="H41" s="54"/>
      <c r="I41" s="54"/>
      <c r="J41" s="54"/>
      <c r="K41" s="37"/>
    </row>
    <row r="43" spans="4:5" ht="12.75">
      <c r="D43" s="302"/>
      <c r="E43" s="100"/>
    </row>
    <row r="44" ht="12.75">
      <c r="D44" s="303"/>
    </row>
    <row r="45" ht="12.75">
      <c r="D45" s="80"/>
    </row>
    <row r="49" ht="12.75">
      <c r="D49" s="80"/>
    </row>
  </sheetData>
  <sheetProtection/>
  <mergeCells count="10">
    <mergeCell ref="F11:J11"/>
    <mergeCell ref="B11:C11"/>
    <mergeCell ref="A2:K2"/>
    <mergeCell ref="A3:K3"/>
    <mergeCell ref="B5:K5"/>
    <mergeCell ref="A6:K6"/>
    <mergeCell ref="B8:K8"/>
    <mergeCell ref="B7:K7"/>
    <mergeCell ref="F10:J10"/>
    <mergeCell ref="B4:K4"/>
  </mergeCells>
  <printOptions horizontalCentered="1" verticalCentered="1"/>
  <pageMargins left="1.1811023622047245" right="0.3937007874015748" top="0.3937007874015748" bottom="0.3937007874015748" header="0.5905511811023623" footer="0.31496062992125984"/>
  <pageSetup horizontalDpi="600" verticalDpi="600" orientation="landscape" paperSize="8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Piotr Holajn</cp:lastModifiedBy>
  <cp:lastPrinted>2015-07-07T09:45:09Z</cp:lastPrinted>
  <dcterms:created xsi:type="dcterms:W3CDTF">2000-05-18T07:07:52Z</dcterms:created>
  <dcterms:modified xsi:type="dcterms:W3CDTF">2016-06-21T11:38:34Z</dcterms:modified>
  <cp:category/>
  <cp:version/>
  <cp:contentType/>
  <cp:contentStatus/>
</cp:coreProperties>
</file>