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563" activeTab="1"/>
  </bookViews>
  <sheets>
    <sheet name="Str.tytuł" sheetId="1" r:id="rId1"/>
    <sheet name="Energetyka-podst" sheetId="2" r:id="rId2"/>
    <sheet name="Mod. wybieralne" sheetId="3" r:id="rId3"/>
    <sheet name="Obieralne dyplomowe" sheetId="4" r:id="rId4"/>
  </sheets>
  <definedNames>
    <definedName name="_xlnm.Print_Area" localSheetId="1">'Energetyka-podst'!$A$1:$BU$78</definedName>
    <definedName name="_xlnm.Print_Area" localSheetId="2">'Mod. wybieralne'!$C$2:$O$34</definedName>
    <definedName name="_xlnm.Print_Area" localSheetId="3">'Obieralne dyplomowe'!$C$1:$N$23</definedName>
  </definedNames>
  <calcPr fullCalcOnLoad="1"/>
</workbook>
</file>

<file path=xl/sharedStrings.xml><?xml version="1.0" encoding="utf-8"?>
<sst xmlns="http://schemas.openxmlformats.org/spreadsheetml/2006/main" count="308" uniqueCount="170">
  <si>
    <t xml:space="preserve">SUMA </t>
  </si>
  <si>
    <t xml:space="preserve">Gliwice, </t>
  </si>
  <si>
    <t>Elektroniczne systemy zabezpieczeń i kontroli dostępu</t>
  </si>
  <si>
    <t>Lp.</t>
  </si>
  <si>
    <t>W</t>
  </si>
  <si>
    <t>Ć</t>
  </si>
  <si>
    <t>L</t>
  </si>
  <si>
    <t>P</t>
  </si>
  <si>
    <t>S</t>
  </si>
  <si>
    <t>I</t>
  </si>
  <si>
    <t>II</t>
  </si>
  <si>
    <t>III</t>
  </si>
  <si>
    <t>IV</t>
  </si>
  <si>
    <t>V</t>
  </si>
  <si>
    <t>VI</t>
  </si>
  <si>
    <t>VII</t>
  </si>
  <si>
    <t>Przedmioty nietechniczne</t>
  </si>
  <si>
    <t>Przedmioty podstawowe</t>
  </si>
  <si>
    <t>S e m e s t r y   s t u d i ó w</t>
  </si>
  <si>
    <t>Łączna</t>
  </si>
  <si>
    <t>liczba</t>
  </si>
  <si>
    <t>Energoelektronika</t>
  </si>
  <si>
    <t>Liczba egzaminów</t>
  </si>
  <si>
    <t>Nazwa przedmiotu</t>
  </si>
  <si>
    <t>ECTS</t>
  </si>
  <si>
    <t>godz.</t>
  </si>
  <si>
    <t>Politechnika Śląska</t>
  </si>
  <si>
    <t>Wydział Elektryczny</t>
  </si>
  <si>
    <t>Plany studiów dziennych</t>
  </si>
  <si>
    <t>-</t>
  </si>
  <si>
    <t>studia inżynierskie</t>
  </si>
  <si>
    <t>Lp</t>
  </si>
  <si>
    <t>C</t>
  </si>
  <si>
    <t>Semestr studiów</t>
  </si>
  <si>
    <t>Autor programu</t>
  </si>
  <si>
    <t>D</t>
  </si>
  <si>
    <r>
      <t xml:space="preserve">z przeniesienia </t>
    </r>
    <r>
      <rPr>
        <i/>
        <sz val="10"/>
        <rFont val="Arial CE"/>
        <family val="0"/>
      </rPr>
      <t>(liczba egzaminów)</t>
    </r>
    <r>
      <rPr>
        <b/>
        <sz val="10"/>
        <rFont val="Arial CE"/>
        <family val="2"/>
      </rPr>
      <t xml:space="preserve"> </t>
    </r>
  </si>
  <si>
    <r>
      <t xml:space="preserve"> z przeniesienia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liczba godzin</t>
    </r>
    <r>
      <rPr>
        <sz val="10"/>
        <rFont val="Arial CE"/>
        <family val="0"/>
      </rPr>
      <t>)</t>
    </r>
    <r>
      <rPr>
        <b/>
        <sz val="10"/>
        <rFont val="Arial CE"/>
        <family val="2"/>
      </rPr>
      <t xml:space="preserve"> </t>
    </r>
  </si>
  <si>
    <t>Przedmioty kierunkowe</t>
  </si>
  <si>
    <t>Technologia układów elektronicznych i mechatronicznych</t>
  </si>
  <si>
    <t xml:space="preserve">Procesory sygnałowe w energoelektronicznych układach </t>
  </si>
  <si>
    <t>sterowania maszyn elektrycznych</t>
  </si>
  <si>
    <t>Inżynieria materiałowa</t>
  </si>
  <si>
    <t>Praktyka zawodowa</t>
  </si>
  <si>
    <t>Projekt inżynierski</t>
  </si>
  <si>
    <t xml:space="preserve">Język angielski </t>
  </si>
  <si>
    <t>Inżynieria finansowa w energetyce</t>
  </si>
  <si>
    <t>Wstęp do elektroniki półprzewodników</t>
  </si>
  <si>
    <t>Energetyka</t>
  </si>
  <si>
    <t>Energetyka prosumencka</t>
  </si>
  <si>
    <t>Sterowniki PLC</t>
  </si>
  <si>
    <t>Autonomiczne regiony energetyczne</t>
  </si>
  <si>
    <t>Analiza termodynamiczna i ekonomiczna</t>
  </si>
  <si>
    <t>Planowanie rozwoju systemu elektroenergetycznego (KSE)</t>
  </si>
  <si>
    <t>Bezpieczeństwo systemów teleinformatycznych</t>
  </si>
  <si>
    <t xml:space="preserve">Telemedycyna </t>
  </si>
  <si>
    <t>ECT</t>
  </si>
  <si>
    <t>VIII</t>
  </si>
  <si>
    <t>Bezpieczeństwo użytkowania urządzeń elektr.</t>
  </si>
  <si>
    <t>Podstawy elektroniki</t>
  </si>
  <si>
    <t>Energetyka - wybrane zagadnienia</t>
  </si>
  <si>
    <t>Urządzenia i instalacje elektryczne</t>
  </si>
  <si>
    <t>Ekonomia w energetyce</t>
  </si>
  <si>
    <t>Statystyka w energetyce</t>
  </si>
  <si>
    <t>Modelowanie i algorytmy</t>
  </si>
  <si>
    <t>Eksploatacja instalacji prosumenckich</t>
  </si>
  <si>
    <t>Suma</t>
  </si>
  <si>
    <t>Specjalność:</t>
  </si>
  <si>
    <t>Jakość energii elektrycznej</t>
  </si>
  <si>
    <t>Pomiary termowizyjne w energetyce</t>
  </si>
  <si>
    <t>Ekonomika prosumenckich instalacji energetycznych</t>
  </si>
  <si>
    <t xml:space="preserve">Zarządzanie i organizacja w energetyce prosumenckiej </t>
  </si>
  <si>
    <t xml:space="preserve">Regulacje prawne w energetyce prosumenckiej </t>
  </si>
  <si>
    <t>Komputerowe wspom. projektowania PME</t>
  </si>
  <si>
    <t>Technologie MEMS i nanotechnologie</t>
  </si>
  <si>
    <t>Technologie proefektywnościowe w budownictwie</t>
  </si>
  <si>
    <t xml:space="preserve">Technologie smart grid </t>
  </si>
  <si>
    <t xml:space="preserve">Komputerowe wspomaganie projekt. ukł. energoelektron. </t>
  </si>
  <si>
    <t>Przekształtniki energoelektroniczne w instalacjach prosumenckich</t>
  </si>
  <si>
    <t>Mikrokontrolery</t>
  </si>
  <si>
    <t>Programowanie mikrokontrolerów</t>
  </si>
  <si>
    <t>Teleinformatyka prosumencka</t>
  </si>
  <si>
    <t>Systemy automatyki w inteligentnych budynkach</t>
  </si>
  <si>
    <t>2 przedmioty do wyboru</t>
  </si>
  <si>
    <t>Przedmioty dyplomowe wybieralne</t>
  </si>
  <si>
    <t xml:space="preserve">PRZEDMIOTY DYPLOMOWE WYBIERALNE </t>
  </si>
  <si>
    <t>EP1</t>
  </si>
  <si>
    <t>EP2</t>
  </si>
  <si>
    <t>EP3</t>
  </si>
  <si>
    <t>EP4</t>
  </si>
  <si>
    <t>EP5</t>
  </si>
  <si>
    <t>EP6</t>
  </si>
  <si>
    <t>semestr studiów</t>
  </si>
  <si>
    <t>Projektowanie urządzeń elektronicznych</t>
  </si>
  <si>
    <t>Integracja OZE/URE z KSE</t>
  </si>
  <si>
    <t>Basics of photonics and photovoltaics</t>
  </si>
  <si>
    <t>Podstawy fotoniki i  fotowoltaiki</t>
  </si>
  <si>
    <t>Elektroenergetyka</t>
  </si>
  <si>
    <t>EE1</t>
  </si>
  <si>
    <t>EE2</t>
  </si>
  <si>
    <t>EE3</t>
  </si>
  <si>
    <t>EE4</t>
  </si>
  <si>
    <t>EE5</t>
  </si>
  <si>
    <t>Technika wysokich napięć</t>
  </si>
  <si>
    <t xml:space="preserve">Maszyny elektryczne w elektroenergetyce </t>
  </si>
  <si>
    <t>Przesył i rozdział energii elektrycznej</t>
  </si>
  <si>
    <t>Generacja rozproszona w systemie elektroenergetycznym</t>
  </si>
  <si>
    <t>Technologie odnawialnych źródeł energii (OZE)</t>
  </si>
  <si>
    <t>RAZEM PROPOZYCJA</t>
  </si>
  <si>
    <t>SUMA PUNKTÓW/GODZIN PROPOZYCJA</t>
  </si>
  <si>
    <t>Technologie odnawialnych źródeł energii</t>
  </si>
  <si>
    <t>TOZE1</t>
  </si>
  <si>
    <t>Energetyka odnawialna</t>
  </si>
  <si>
    <t>TOZE2</t>
  </si>
  <si>
    <t>TOZE3</t>
  </si>
  <si>
    <t>Efektywność energetyczna w budownictwie, audyt energetyczny</t>
  </si>
  <si>
    <t>TOZE4</t>
  </si>
  <si>
    <t>TOZE5</t>
  </si>
  <si>
    <t>Projektowanie infrastruktury OZE</t>
  </si>
  <si>
    <t>s</t>
  </si>
  <si>
    <t>Wstęp do obliczeń inżynierskich</t>
  </si>
  <si>
    <t>Podstawy metrologii</t>
  </si>
  <si>
    <t>n</t>
  </si>
  <si>
    <t>Elektrotechnika</t>
  </si>
  <si>
    <t>e</t>
  </si>
  <si>
    <t>w</t>
  </si>
  <si>
    <t>KOD</t>
  </si>
  <si>
    <t>Automatyka</t>
  </si>
  <si>
    <t>System użytkowania samochodów</t>
  </si>
  <si>
    <t xml:space="preserve"> Energetyka inteligentna</t>
  </si>
  <si>
    <t>Zarządzanie bilansami popytowo-podażowymi</t>
  </si>
  <si>
    <t>Metrologia</t>
  </si>
  <si>
    <r>
      <t xml:space="preserve">Kierunek: </t>
    </r>
    <r>
      <rPr>
        <b/>
        <i/>
        <sz val="12"/>
        <rFont val="Arial CE"/>
        <family val="2"/>
      </rPr>
      <t>Energetyka</t>
    </r>
  </si>
  <si>
    <t>Specjalność: ENERGETYKA PROSUMENCKA</t>
  </si>
  <si>
    <t>Profil: praktyczny</t>
  </si>
  <si>
    <t>System elektroenergetyczny</t>
  </si>
  <si>
    <r>
      <t xml:space="preserve"> - egzamin (</t>
    </r>
    <r>
      <rPr>
        <i/>
        <sz val="10"/>
        <rFont val="Arial CE"/>
        <family val="2"/>
      </rPr>
      <t>w rubryce liczba godzin</t>
    </r>
    <r>
      <rPr>
        <sz val="10"/>
        <rFont val="Arial CE"/>
        <family val="0"/>
      </rPr>
      <t>)</t>
    </r>
  </si>
  <si>
    <t>Sensory i aktuatory</t>
  </si>
  <si>
    <t>Maszyny elektryczne</t>
  </si>
  <si>
    <t>Systemy SCADA</t>
  </si>
  <si>
    <t>Narzędzia komputerowe w energetyce OZE</t>
  </si>
  <si>
    <t>Bloki przedmiotów obieralnych</t>
  </si>
  <si>
    <t>prof. dr hab. inż. J. Walczak, dr hab. inż. D. Grabowski</t>
  </si>
  <si>
    <t>dr hab.inż. M. Przygrodzki</t>
  </si>
  <si>
    <t>dr inż. B.Kasperczyk</t>
  </si>
  <si>
    <t>prof. dr hab. inż.  M. Kampik</t>
  </si>
  <si>
    <t>prof. dr hab. inż.  P.Sowa</t>
  </si>
  <si>
    <t>dr inż.  A.Niestrój</t>
  </si>
  <si>
    <t>dr inż.  Jarosław Domin</t>
  </si>
  <si>
    <t>dr inż. M. Zygmanowski, dr inż. Sz. Pasko</t>
  </si>
  <si>
    <t>dr inż.  A.Skórkowski</t>
  </si>
  <si>
    <t>Sztuczna inteligencja w energetyce</t>
  </si>
  <si>
    <t>Podstawy telekomunikacji</t>
  </si>
  <si>
    <t>Ochrona własności intelektualnej</t>
  </si>
  <si>
    <t>Fizyka dla inżynierów</t>
  </si>
  <si>
    <t>Matematyka dla inżynierów</t>
  </si>
  <si>
    <t>Informatyka i wstęp do programowania</t>
  </si>
  <si>
    <t>Grafika inzynierska</t>
  </si>
  <si>
    <t>Seminarium problemowe (PBL)</t>
  </si>
  <si>
    <t>Techniki i narzędzia komunikacji</t>
  </si>
  <si>
    <t>Podstawy elektromagnetyzmu</t>
  </si>
  <si>
    <t>Obowiązuje od roku akademickiego 2019/20</t>
  </si>
  <si>
    <t>Wybrane zagadnienia inżynierskie</t>
  </si>
  <si>
    <t>Energetyka inteligentna, Eelektrenergetyka, Technologie odnawialnych źródeł energii</t>
  </si>
  <si>
    <r>
      <t xml:space="preserve"> Kierunek E</t>
    </r>
    <r>
      <rPr>
        <b/>
        <i/>
        <sz val="12"/>
        <rFont val="Arial CE"/>
        <family val="2"/>
      </rPr>
      <t>nergetyka</t>
    </r>
    <r>
      <rPr>
        <b/>
        <sz val="12"/>
        <rFont val="Arial CE"/>
        <family val="2"/>
      </rPr>
      <t>, studia niestacjonarne I stopnia - profil praktyczny</t>
    </r>
  </si>
  <si>
    <r>
      <t xml:space="preserve"> Kierunek </t>
    </r>
    <r>
      <rPr>
        <b/>
        <i/>
        <sz val="11"/>
        <rFont val="Arial CE"/>
        <family val="0"/>
      </rPr>
      <t>Energetyka</t>
    </r>
    <r>
      <rPr>
        <b/>
        <sz val="11"/>
        <rFont val="Arial CE"/>
        <family val="2"/>
      </rPr>
      <t>, studia niestacjonarne I stopnia - profil praktyczny</t>
    </r>
  </si>
  <si>
    <r>
      <t xml:space="preserve"> Kierunek </t>
    </r>
    <r>
      <rPr>
        <b/>
        <i/>
        <sz val="10"/>
        <rFont val="Arial CE"/>
        <family val="2"/>
      </rPr>
      <t>Energetyka</t>
    </r>
    <r>
      <rPr>
        <b/>
        <sz val="10"/>
        <rFont val="Arial CE"/>
        <family val="2"/>
      </rPr>
      <t>, studia niestacjonarne I stopnia</t>
    </r>
  </si>
  <si>
    <t>Podstawy zarządzania / Przedsiębiorczość</t>
  </si>
  <si>
    <t>Przedmioty humanistyczno-ekonomiczno-społeczne - obieralne</t>
  </si>
  <si>
    <t>2a/2b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</si>
</sst>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</numFmts>
  <fonts count="6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9"/>
      <name val="Arial CE"/>
      <family val="0"/>
    </font>
    <font>
      <sz val="5"/>
      <name val="Arial CE"/>
      <family val="2"/>
    </font>
    <font>
      <b/>
      <sz val="8"/>
      <name val="Arial CE"/>
      <family val="0"/>
    </font>
    <font>
      <strike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7"/>
      <name val="Arial CE"/>
      <family val="0"/>
    </font>
    <font>
      <sz val="9"/>
      <color indexed="17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50"/>
      <name val="Arial CE"/>
      <family val="0"/>
    </font>
    <font>
      <sz val="9"/>
      <color rgb="FF00B05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00B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double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167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Alignment="1">
      <alignment horizontal="right"/>
    </xf>
    <xf numFmtId="167" fontId="1" fillId="0" borderId="0" xfId="0" applyNumberFormat="1" applyFont="1" applyAlignment="1">
      <alignment horizontal="left"/>
    </xf>
    <xf numFmtId="0" fontId="0" fillId="32" borderId="25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35" borderId="54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52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0" fillId="35" borderId="61" xfId="0" applyFill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47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6" fillId="0" borderId="61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0" borderId="65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66" xfId="0" applyFont="1" applyBorder="1" applyAlignment="1">
      <alignment horizontal="right"/>
    </xf>
    <xf numFmtId="0" fontId="6" fillId="0" borderId="65" xfId="0" applyFont="1" applyFill="1" applyBorder="1" applyAlignment="1">
      <alignment horizontal="right"/>
    </xf>
    <xf numFmtId="0" fontId="0" fillId="0" borderId="67" xfId="0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56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75" xfId="0" applyFont="1" applyBorder="1" applyAlignment="1">
      <alignment horizontal="right"/>
    </xf>
    <xf numFmtId="0" fontId="0" fillId="0" borderId="75" xfId="0" applyBorder="1" applyAlignment="1">
      <alignment horizontal="center"/>
    </xf>
    <xf numFmtId="0" fontId="0" fillId="0" borderId="75" xfId="0" applyBorder="1" applyAlignment="1">
      <alignment horizontal="right"/>
    </xf>
    <xf numFmtId="0" fontId="0" fillId="34" borderId="19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6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5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6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right"/>
    </xf>
    <xf numFmtId="0" fontId="1" fillId="0" borderId="83" xfId="0" applyFont="1" applyFill="1" applyBorder="1" applyAlignment="1">
      <alignment horizontal="right"/>
    </xf>
    <xf numFmtId="0" fontId="0" fillId="0" borderId="84" xfId="0" applyFont="1" applyFill="1" applyBorder="1" applyAlignment="1">
      <alignment horizontal="right"/>
    </xf>
    <xf numFmtId="0" fontId="0" fillId="0" borderId="62" xfId="0" applyFont="1" applyFill="1" applyBorder="1" applyAlignment="1">
      <alignment horizontal="left"/>
    </xf>
    <xf numFmtId="0" fontId="15" fillId="0" borderId="2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1" fillId="0" borderId="54" xfId="0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1" fillId="0" borderId="63" xfId="0" applyFont="1" applyFill="1" applyBorder="1" applyAlignment="1">
      <alignment horizontal="right"/>
    </xf>
    <xf numFmtId="0" fontId="1" fillId="0" borderId="63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56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5" borderId="63" xfId="0" applyFill="1" applyBorder="1" applyAlignment="1">
      <alignment horizontal="right"/>
    </xf>
    <xf numFmtId="0" fontId="0" fillId="35" borderId="47" xfId="0" applyFill="1" applyBorder="1" applyAlignment="1">
      <alignment horizontal="right"/>
    </xf>
    <xf numFmtId="0" fontId="1" fillId="35" borderId="75" xfId="0" applyFont="1" applyFill="1" applyBorder="1" applyAlignment="1">
      <alignment horizontal="right"/>
    </xf>
    <xf numFmtId="0" fontId="1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right"/>
    </xf>
    <xf numFmtId="0" fontId="1" fillId="0" borderId="89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35" borderId="54" xfId="0" applyFont="1" applyFill="1" applyBorder="1" applyAlignment="1">
      <alignment horizontal="right"/>
    </xf>
    <xf numFmtId="0" fontId="1" fillId="35" borderId="54" xfId="0" applyFont="1" applyFill="1" applyBorder="1" applyAlignment="1">
      <alignment/>
    </xf>
    <xf numFmtId="0" fontId="0" fillId="0" borderId="56" xfId="0" applyBorder="1" applyAlignment="1">
      <alignment horizontal="right"/>
    </xf>
    <xf numFmtId="0" fontId="1" fillId="35" borderId="54" xfId="0" applyFont="1" applyFill="1" applyBorder="1" applyAlignment="1">
      <alignment horizontal="right"/>
    </xf>
    <xf numFmtId="0" fontId="17" fillId="0" borderId="52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90" xfId="0" applyFont="1" applyBorder="1" applyAlignment="1">
      <alignment horizontal="center"/>
    </xf>
    <xf numFmtId="0" fontId="17" fillId="0" borderId="91" xfId="0" applyFont="1" applyBorder="1" applyAlignment="1">
      <alignment horizontal="center"/>
    </xf>
    <xf numFmtId="0" fontId="17" fillId="0" borderId="92" xfId="0" applyFont="1" applyBorder="1" applyAlignment="1">
      <alignment horizontal="center"/>
    </xf>
    <xf numFmtId="0" fontId="17" fillId="0" borderId="93" xfId="0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17" fillId="0" borderId="9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0" fillId="0" borderId="96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4" xfId="0" applyFont="1" applyFill="1" applyBorder="1" applyAlignment="1">
      <alignment horizontal="right"/>
    </xf>
    <xf numFmtId="0" fontId="1" fillId="0" borderId="9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5" fillId="0" borderId="47" xfId="0" applyFont="1" applyFill="1" applyBorder="1" applyAlignment="1">
      <alignment/>
    </xf>
    <xf numFmtId="0" fontId="0" fillId="0" borderId="98" xfId="0" applyFill="1" applyBorder="1" applyAlignment="1">
      <alignment horizontal="right"/>
    </xf>
    <xf numFmtId="0" fontId="1" fillId="0" borderId="98" xfId="0" applyFont="1" applyFill="1" applyBorder="1" applyAlignment="1">
      <alignment horizontal="right"/>
    </xf>
    <xf numFmtId="0" fontId="1" fillId="0" borderId="98" xfId="0" applyFont="1" applyFill="1" applyBorder="1" applyAlignment="1">
      <alignment horizontal="right"/>
    </xf>
    <xf numFmtId="0" fontId="1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1" fillId="0" borderId="85" xfId="0" applyFont="1" applyFill="1" applyBorder="1" applyAlignment="1">
      <alignment/>
    </xf>
    <xf numFmtId="0" fontId="1" fillId="0" borderId="101" xfId="0" applyFont="1" applyFill="1" applyBorder="1" applyAlignment="1">
      <alignment/>
    </xf>
    <xf numFmtId="0" fontId="0" fillId="2" borderId="32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102" xfId="0" applyFont="1" applyBorder="1" applyAlignment="1">
      <alignment/>
    </xf>
    <xf numFmtId="167" fontId="2" fillId="0" borderId="0" xfId="0" applyNumberFormat="1" applyFont="1" applyBorder="1" applyAlignment="1">
      <alignment horizontal="left"/>
    </xf>
    <xf numFmtId="0" fontId="0" fillId="0" borderId="103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5" xfId="0" applyFont="1" applyFill="1" applyBorder="1" applyAlignment="1">
      <alignment/>
    </xf>
    <xf numFmtId="0" fontId="2" fillId="0" borderId="102" xfId="0" applyFont="1" applyFill="1" applyBorder="1" applyAlignment="1">
      <alignment/>
    </xf>
    <xf numFmtId="0" fontId="15" fillId="0" borderId="65" xfId="0" applyFont="1" applyFill="1" applyBorder="1" applyAlignment="1">
      <alignment/>
    </xf>
    <xf numFmtId="0" fontId="0" fillId="0" borderId="102" xfId="0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5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35" borderId="105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1" fillId="35" borderId="105" xfId="0" applyFont="1" applyFill="1" applyBorder="1" applyAlignment="1">
      <alignment horizontal="center"/>
    </xf>
    <xf numFmtId="0" fontId="1" fillId="35" borderId="105" xfId="0" applyFont="1" applyFill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2" fillId="0" borderId="102" xfId="0" applyFont="1" applyBorder="1" applyAlignment="1">
      <alignment/>
    </xf>
    <xf numFmtId="0" fontId="17" fillId="0" borderId="107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74" xfId="0" applyFont="1" applyBorder="1" applyAlignment="1">
      <alignment/>
    </xf>
    <xf numFmtId="0" fontId="1" fillId="0" borderId="6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1" fillId="0" borderId="108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5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90" xfId="0" applyFont="1" applyFill="1" applyBorder="1" applyAlignment="1">
      <alignment/>
    </xf>
    <xf numFmtId="0" fontId="0" fillId="0" borderId="10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6" xfId="0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61" xfId="0" applyFont="1" applyFill="1" applyBorder="1" applyAlignment="1">
      <alignment horizontal="right"/>
    </xf>
    <xf numFmtId="0" fontId="0" fillId="0" borderId="6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2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4" fillId="0" borderId="111" xfId="0" applyFont="1" applyBorder="1" applyAlignment="1">
      <alignment/>
    </xf>
    <xf numFmtId="0" fontId="4" fillId="0" borderId="1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47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66" xfId="0" applyFont="1" applyFill="1" applyBorder="1" applyAlignment="1">
      <alignment horizontal="left"/>
    </xf>
    <xf numFmtId="0" fontId="0" fillId="0" borderId="63" xfId="0" applyBorder="1" applyAlignment="1">
      <alignment/>
    </xf>
    <xf numFmtId="0" fontId="6" fillId="0" borderId="115" xfId="0" applyFont="1" applyBorder="1" applyAlignment="1">
      <alignment horizontal="left"/>
    </xf>
    <xf numFmtId="0" fontId="0" fillId="0" borderId="116" xfId="0" applyFont="1" applyFill="1" applyBorder="1" applyAlignment="1">
      <alignment/>
    </xf>
    <xf numFmtId="0" fontId="0" fillId="0" borderId="116" xfId="0" applyFont="1" applyBorder="1" applyAlignment="1">
      <alignment/>
    </xf>
    <xf numFmtId="0" fontId="0" fillId="0" borderId="11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117" xfId="0" applyFont="1" applyBorder="1" applyAlignment="1">
      <alignment horizontal="left"/>
    </xf>
    <xf numFmtId="0" fontId="1" fillId="0" borderId="118" xfId="0" applyFont="1" applyFill="1" applyBorder="1" applyAlignment="1">
      <alignment/>
    </xf>
    <xf numFmtId="0" fontId="1" fillId="0" borderId="83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1" fillId="0" borderId="8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62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56" xfId="0" applyFont="1" applyFill="1" applyBorder="1" applyAlignment="1">
      <alignment/>
    </xf>
    <xf numFmtId="0" fontId="62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59" fillId="0" borderId="15" xfId="0" applyFont="1" applyFill="1" applyBorder="1" applyAlignment="1">
      <alignment horizontal="right"/>
    </xf>
    <xf numFmtId="0" fontId="59" fillId="0" borderId="56" xfId="0" applyFont="1" applyFill="1" applyBorder="1" applyAlignment="1">
      <alignment/>
    </xf>
    <xf numFmtId="0" fontId="59" fillId="0" borderId="65" xfId="0" applyFont="1" applyFill="1" applyBorder="1" applyAlignment="1">
      <alignment/>
    </xf>
    <xf numFmtId="0" fontId="59" fillId="0" borderId="47" xfId="0" applyFont="1" applyFill="1" applyBorder="1" applyAlignment="1">
      <alignment/>
    </xf>
    <xf numFmtId="0" fontId="59" fillId="0" borderId="73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25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59" fillId="0" borderId="24" xfId="0" applyFont="1" applyFill="1" applyBorder="1" applyAlignment="1">
      <alignment/>
    </xf>
    <xf numFmtId="0" fontId="59" fillId="0" borderId="26" xfId="0" applyFont="1" applyFill="1" applyBorder="1" applyAlignment="1">
      <alignment/>
    </xf>
    <xf numFmtId="0" fontId="59" fillId="0" borderId="6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9" fillId="0" borderId="19" xfId="0" applyFont="1" applyFill="1" applyBorder="1" applyAlignment="1">
      <alignment/>
    </xf>
    <xf numFmtId="0" fontId="59" fillId="0" borderId="57" xfId="0" applyFont="1" applyFill="1" applyBorder="1" applyAlignment="1">
      <alignment/>
    </xf>
    <xf numFmtId="0" fontId="59" fillId="0" borderId="29" xfId="0" applyFont="1" applyFill="1" applyBorder="1" applyAlignment="1">
      <alignment/>
    </xf>
    <xf numFmtId="0" fontId="59" fillId="0" borderId="31" xfId="0" applyFont="1" applyFill="1" applyBorder="1" applyAlignment="1">
      <alignment/>
    </xf>
    <xf numFmtId="0" fontId="59" fillId="0" borderId="58" xfId="0" applyFont="1" applyFill="1" applyBorder="1" applyAlignment="1">
      <alignment/>
    </xf>
    <xf numFmtId="44" fontId="59" fillId="0" borderId="10" xfId="60" applyFont="1" applyFill="1" applyBorder="1" applyAlignment="1">
      <alignment/>
    </xf>
    <xf numFmtId="0" fontId="59" fillId="0" borderId="56" xfId="0" applyFont="1" applyFill="1" applyBorder="1" applyAlignment="1">
      <alignment horizontal="right"/>
    </xf>
    <xf numFmtId="0" fontId="59" fillId="0" borderId="21" xfId="0" applyFont="1" applyFill="1" applyBorder="1" applyAlignment="1">
      <alignment/>
    </xf>
    <xf numFmtId="0" fontId="59" fillId="0" borderId="23" xfId="0" applyFont="1" applyFill="1" applyBorder="1" applyAlignment="1">
      <alignment/>
    </xf>
    <xf numFmtId="0" fontId="59" fillId="0" borderId="33" xfId="0" applyFont="1" applyFill="1" applyBorder="1" applyAlignment="1">
      <alignment/>
    </xf>
    <xf numFmtId="0" fontId="59" fillId="0" borderId="22" xfId="0" applyFont="1" applyFill="1" applyBorder="1" applyAlignment="1">
      <alignment/>
    </xf>
    <xf numFmtId="0" fontId="59" fillId="0" borderId="74" xfId="0" applyFont="1" applyFill="1" applyBorder="1" applyAlignment="1">
      <alignment/>
    </xf>
    <xf numFmtId="0" fontId="59" fillId="0" borderId="68" xfId="0" applyFont="1" applyFill="1" applyBorder="1" applyAlignment="1">
      <alignment/>
    </xf>
    <xf numFmtId="0" fontId="59" fillId="0" borderId="67" xfId="0" applyFont="1" applyFill="1" applyBorder="1" applyAlignment="1">
      <alignment/>
    </xf>
    <xf numFmtId="0" fontId="59" fillId="0" borderId="48" xfId="0" applyFont="1" applyFill="1" applyBorder="1" applyAlignment="1">
      <alignment/>
    </xf>
    <xf numFmtId="0" fontId="59" fillId="0" borderId="72" xfId="0" applyFont="1" applyFill="1" applyBorder="1" applyAlignment="1">
      <alignment/>
    </xf>
    <xf numFmtId="0" fontId="59" fillId="0" borderId="61" xfId="0" applyFont="1" applyFill="1" applyBorder="1" applyAlignment="1">
      <alignment horizontal="right"/>
    </xf>
    <xf numFmtId="0" fontId="59" fillId="0" borderId="66" xfId="0" applyFont="1" applyFill="1" applyBorder="1" applyAlignment="1">
      <alignment/>
    </xf>
    <xf numFmtId="0" fontId="59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7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3" xfId="0" applyFont="1" applyBorder="1" applyAlignment="1">
      <alignment/>
    </xf>
    <xf numFmtId="44" fontId="0" fillId="0" borderId="10" xfId="6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1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19" fillId="0" borderId="66" xfId="0" applyFont="1" applyFill="1" applyBorder="1" applyAlignment="1">
      <alignment/>
    </xf>
    <xf numFmtId="0" fontId="19" fillId="0" borderId="63" xfId="0" applyFont="1" applyFill="1" applyBorder="1" applyAlignment="1">
      <alignment/>
    </xf>
    <xf numFmtId="0" fontId="19" fillId="0" borderId="6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0" fillId="0" borderId="9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2" xfId="0" applyFont="1" applyFill="1" applyBorder="1" applyAlignment="1">
      <alignment horizontal="right"/>
    </xf>
    <xf numFmtId="0" fontId="1" fillId="0" borderId="123" xfId="0" applyFont="1" applyFill="1" applyBorder="1" applyAlignment="1">
      <alignment horizontal="right"/>
    </xf>
    <xf numFmtId="0" fontId="1" fillId="0" borderId="10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33" borderId="50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0" fillId="0" borderId="0" xfId="0" applyAlignment="1">
      <alignment horizontal="center" textRotation="90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2"/>
  <sheetViews>
    <sheetView zoomScalePageLayoutView="0" workbookViewId="0" topLeftCell="A8">
      <selection activeCell="G29" sqref="G29"/>
    </sheetView>
  </sheetViews>
  <sheetFormatPr defaultColWidth="9.00390625" defaultRowHeight="12.75"/>
  <cols>
    <col min="4" max="4" width="11.00390625" style="0" bestFit="1" customWidth="1"/>
  </cols>
  <sheetData>
    <row r="2" ht="4.5" customHeight="1"/>
    <row r="3" ht="5.25" customHeight="1"/>
    <row r="4" spans="2:5" ht="15.75">
      <c r="B4" s="453" t="s">
        <v>26</v>
      </c>
      <c r="C4" s="454"/>
      <c r="D4" s="454"/>
      <c r="E4" s="454"/>
    </row>
    <row r="5" ht="6.75" customHeight="1"/>
    <row r="6" spans="2:5" ht="15.75">
      <c r="B6" s="453" t="s">
        <v>27</v>
      </c>
      <c r="C6" s="453"/>
      <c r="D6" s="453"/>
      <c r="E6" s="453"/>
    </row>
    <row r="17" ht="17.25" customHeight="1"/>
    <row r="20" spans="3:8" ht="26.25">
      <c r="C20" s="455" t="s">
        <v>28</v>
      </c>
      <c r="D20" s="455"/>
      <c r="E20" s="455"/>
      <c r="F20" s="455"/>
      <c r="G20" s="455"/>
      <c r="H20" s="455"/>
    </row>
    <row r="23" spans="2:8" ht="15.75">
      <c r="B23" s="39"/>
      <c r="C23" s="39"/>
      <c r="D23" s="39" t="s">
        <v>132</v>
      </c>
      <c r="E23" s="40"/>
      <c r="F23" s="40"/>
      <c r="G23" s="40"/>
      <c r="H23" s="40"/>
    </row>
    <row r="24" spans="2:7" ht="15">
      <c r="B24" s="41"/>
      <c r="C24" s="40"/>
      <c r="E24" s="40"/>
      <c r="F24" s="40"/>
      <c r="G24" s="40"/>
    </row>
    <row r="25" spans="2:7" ht="15">
      <c r="B25" s="41"/>
      <c r="C25" s="40"/>
      <c r="D25" s="41"/>
      <c r="E25" s="40"/>
      <c r="F25" s="40"/>
      <c r="G25" s="40"/>
    </row>
    <row r="26" spans="2:9" ht="15.75">
      <c r="B26" s="41"/>
      <c r="C26" s="84"/>
      <c r="D26" s="85"/>
      <c r="E26" s="86"/>
      <c r="F26" s="87"/>
      <c r="G26" s="86" t="s">
        <v>133</v>
      </c>
      <c r="H26" s="84"/>
      <c r="I26" s="40"/>
    </row>
    <row r="27" spans="2:7" ht="15">
      <c r="B27" s="41"/>
      <c r="C27" s="40"/>
      <c r="E27" s="40"/>
      <c r="F27" s="40"/>
      <c r="G27" s="40"/>
    </row>
    <row r="28" spans="2:7" ht="15.75">
      <c r="B28" s="41"/>
      <c r="C28" s="40"/>
      <c r="D28" s="360" t="s">
        <v>134</v>
      </c>
      <c r="F28" s="40"/>
      <c r="G28" s="40"/>
    </row>
    <row r="29" spans="2:7" ht="15">
      <c r="B29" s="41"/>
      <c r="C29" s="40"/>
      <c r="F29" s="40"/>
      <c r="G29" s="40"/>
    </row>
    <row r="30" spans="4:7" ht="15">
      <c r="D30" s="41" t="s">
        <v>29</v>
      </c>
      <c r="E30" s="40" t="s">
        <v>30</v>
      </c>
      <c r="F30" s="40"/>
      <c r="G30" s="40"/>
    </row>
    <row r="31" spans="2:7" ht="15.75">
      <c r="B31" s="39"/>
      <c r="C31" s="40"/>
      <c r="D31" s="40"/>
      <c r="E31" s="40"/>
      <c r="F31" s="40"/>
      <c r="G31" s="40"/>
    </row>
    <row r="32" spans="2:7" ht="15">
      <c r="B32" s="41"/>
      <c r="C32" s="40"/>
      <c r="D32" s="40"/>
      <c r="E32" s="40"/>
      <c r="F32" s="40"/>
      <c r="G32" s="40"/>
    </row>
    <row r="33" spans="2:7" ht="15">
      <c r="B33" s="41"/>
      <c r="C33" s="40"/>
      <c r="D33" s="40"/>
      <c r="E33" s="40"/>
      <c r="F33" s="40"/>
      <c r="G33" s="40"/>
    </row>
    <row r="34" spans="2:7" ht="15">
      <c r="B34" s="41"/>
      <c r="C34" s="40"/>
      <c r="D34" s="40"/>
      <c r="E34" s="40"/>
      <c r="F34" s="40"/>
      <c r="G34" s="40"/>
    </row>
    <row r="37" ht="63.75" customHeight="1"/>
    <row r="39" ht="78" customHeight="1"/>
    <row r="42" spans="2:9" ht="15">
      <c r="B42" s="456" t="s">
        <v>1</v>
      </c>
      <c r="C42" s="456"/>
      <c r="D42" s="456"/>
      <c r="E42" s="457">
        <f ca="1">NOW()</f>
        <v>43726.45767662037</v>
      </c>
      <c r="F42" s="457"/>
      <c r="G42" s="457"/>
      <c r="H42" s="457"/>
      <c r="I42" s="457"/>
    </row>
  </sheetData>
  <sheetProtection/>
  <mergeCells count="5">
    <mergeCell ref="B4:E4"/>
    <mergeCell ref="B6:E6"/>
    <mergeCell ref="C20:H20"/>
    <mergeCell ref="B42:D42"/>
    <mergeCell ref="E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139"/>
  <sheetViews>
    <sheetView tabSelected="1" zoomScaleSheetLayoutView="85" zoomScalePageLayoutView="0" workbookViewId="0" topLeftCell="A1">
      <pane xSplit="4" ySplit="8" topLeftCell="E9" activePane="bottomRight" state="frozen"/>
      <selection pane="topLeft" activeCell="D1" sqref="D1"/>
      <selection pane="topRight" activeCell="E1" sqref="E1"/>
      <selection pane="bottomLeft" activeCell="D9" sqref="D9"/>
      <selection pane="bottomRight" activeCell="E71" sqref="E71"/>
    </sheetView>
  </sheetViews>
  <sheetFormatPr defaultColWidth="9.00390625" defaultRowHeight="12.75"/>
  <cols>
    <col min="1" max="1" width="9.125" style="246" hidden="1" customWidth="1"/>
    <col min="2" max="2" width="6.375" style="246" hidden="1" customWidth="1"/>
    <col min="3" max="3" width="3.75390625" style="247" hidden="1" customWidth="1"/>
    <col min="4" max="4" width="3.875" style="246" customWidth="1"/>
    <col min="5" max="5" width="6.75390625" style="246" customWidth="1"/>
    <col min="6" max="6" width="67.125" style="246" customWidth="1"/>
    <col min="7" max="7" width="15.125" style="246" customWidth="1"/>
    <col min="8" max="8" width="3.75390625" style="246" customWidth="1"/>
    <col min="9" max="9" width="2.375" style="246" customWidth="1"/>
    <col min="10" max="10" width="2.375" style="246" hidden="1" customWidth="1"/>
    <col min="11" max="15" width="2.75390625" style="246" customWidth="1"/>
    <col min="16" max="16" width="3.25390625" style="246" customWidth="1"/>
    <col min="17" max="17" width="2.375" style="246" customWidth="1"/>
    <col min="18" max="18" width="2.75390625" style="246" hidden="1" customWidth="1"/>
    <col min="19" max="23" width="2.75390625" style="246" customWidth="1"/>
    <col min="24" max="24" width="3.25390625" style="246" customWidth="1"/>
    <col min="25" max="25" width="2.625" style="246" customWidth="1"/>
    <col min="26" max="26" width="0.2421875" style="246" customWidth="1"/>
    <col min="27" max="31" width="2.75390625" style="246" customWidth="1"/>
    <col min="32" max="32" width="3.25390625" style="246" customWidth="1"/>
    <col min="33" max="33" width="2.375" style="246" customWidth="1"/>
    <col min="34" max="34" width="0.12890625" style="246" customWidth="1"/>
    <col min="35" max="39" width="2.75390625" style="246" customWidth="1"/>
    <col min="40" max="40" width="3.25390625" style="246" customWidth="1"/>
    <col min="41" max="41" width="2.375" style="246" customWidth="1"/>
    <col min="42" max="42" width="2.375" style="246" hidden="1" customWidth="1"/>
    <col min="43" max="47" width="2.75390625" style="246" customWidth="1"/>
    <col min="48" max="48" width="3.25390625" style="246" customWidth="1"/>
    <col min="49" max="49" width="1.875" style="246" customWidth="1"/>
    <col min="50" max="50" width="1.875" style="246" hidden="1" customWidth="1"/>
    <col min="51" max="55" width="2.75390625" style="246" customWidth="1"/>
    <col min="56" max="56" width="3.25390625" style="246" customWidth="1"/>
    <col min="57" max="57" width="1.875" style="246" customWidth="1"/>
    <col min="58" max="58" width="1.875" style="246" hidden="1" customWidth="1"/>
    <col min="59" max="60" width="2.75390625" style="246" customWidth="1"/>
    <col min="61" max="61" width="3.75390625" style="246" customWidth="1"/>
    <col min="62" max="63" width="2.75390625" style="246" customWidth="1"/>
    <col min="64" max="64" width="3.25390625" style="246" customWidth="1"/>
    <col min="65" max="65" width="1.875" style="246" customWidth="1"/>
    <col min="66" max="66" width="1.875" style="246" hidden="1" customWidth="1"/>
    <col min="67" max="71" width="2.75390625" style="246" customWidth="1"/>
    <col min="72" max="72" width="4.75390625" style="246" customWidth="1"/>
    <col min="73" max="73" width="6.125" style="246" customWidth="1"/>
    <col min="74" max="74" width="3.375" style="246" hidden="1" customWidth="1"/>
    <col min="75" max="75" width="3.00390625" style="246" hidden="1" customWidth="1"/>
    <col min="76" max="76" width="3.25390625" style="246" customWidth="1"/>
    <col min="77" max="77" width="33.875" style="246" customWidth="1"/>
    <col min="78" max="16384" width="9.125" style="246" customWidth="1"/>
  </cols>
  <sheetData>
    <row r="1" spans="3:74" s="243" customFormat="1" ht="12.75">
      <c r="C1" s="244"/>
      <c r="BV1" s="245"/>
    </row>
    <row r="2" spans="1:76" ht="15.75">
      <c r="A2" s="243"/>
      <c r="B2" s="243"/>
      <c r="C2" s="244"/>
      <c r="D2" s="243"/>
      <c r="E2" s="485" t="s">
        <v>164</v>
      </c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  <c r="AM2" s="485"/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485"/>
      <c r="BF2" s="485"/>
      <c r="BG2" s="485"/>
      <c r="BH2" s="485"/>
      <c r="BI2" s="485"/>
      <c r="BJ2" s="485"/>
      <c r="BK2" s="485"/>
      <c r="BL2" s="485"/>
      <c r="BM2" s="485"/>
      <c r="BN2" s="485"/>
      <c r="BO2" s="485"/>
      <c r="BP2" s="485"/>
      <c r="BQ2" s="485"/>
      <c r="BR2" s="485"/>
      <c r="BS2" s="485"/>
      <c r="BT2" s="485"/>
      <c r="BU2" s="485"/>
      <c r="BV2" s="3"/>
      <c r="BW2" s="3"/>
      <c r="BX2" s="3"/>
    </row>
    <row r="3" spans="5:76" ht="15">
      <c r="E3" s="71"/>
      <c r="F3" s="486" t="s">
        <v>161</v>
      </c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486"/>
      <c r="BS3" s="486"/>
      <c r="BT3" s="486"/>
      <c r="BU3" s="486"/>
      <c r="BV3" s="3"/>
      <c r="BW3" s="3"/>
      <c r="BX3" s="3"/>
    </row>
    <row r="4" spans="5:76" ht="15.75" customHeight="1">
      <c r="E4" s="137"/>
      <c r="F4" s="161" t="s">
        <v>26</v>
      </c>
      <c r="G4" s="161"/>
      <c r="H4" s="487" t="s">
        <v>67</v>
      </c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137"/>
      <c r="AA4" s="137"/>
      <c r="AB4" s="488" t="s">
        <v>49</v>
      </c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269"/>
      <c r="AY4" s="269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489" t="s">
        <v>27</v>
      </c>
      <c r="BM4" s="489"/>
      <c r="BN4" s="489"/>
      <c r="BO4" s="489"/>
      <c r="BP4" s="489"/>
      <c r="BQ4" s="489"/>
      <c r="BR4" s="489"/>
      <c r="BS4" s="489"/>
      <c r="BT4" s="489"/>
      <c r="BU4" s="489"/>
      <c r="BV4" s="3"/>
      <c r="BW4" s="3"/>
      <c r="BX4" s="3"/>
    </row>
    <row r="5" spans="5:76" ht="15.75" customHeight="1" thickBot="1"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88"/>
      <c r="BW5" s="3"/>
      <c r="BX5" s="3"/>
    </row>
    <row r="6" spans="1:76" ht="13.5" thickBot="1">
      <c r="A6" s="480"/>
      <c r="B6" s="480"/>
      <c r="C6" s="351"/>
      <c r="E6" s="6"/>
      <c r="F6" s="272"/>
      <c r="G6" s="6"/>
      <c r="H6" s="481" t="s">
        <v>18</v>
      </c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2" t="s">
        <v>19</v>
      </c>
      <c r="BU6" s="483"/>
      <c r="BV6" s="3"/>
      <c r="BW6" s="3"/>
      <c r="BX6" s="3"/>
    </row>
    <row r="7" spans="1:77" ht="15">
      <c r="A7" s="480"/>
      <c r="B7" s="480"/>
      <c r="C7" s="351"/>
      <c r="E7" s="5" t="s">
        <v>3</v>
      </c>
      <c r="F7" s="290" t="s">
        <v>23</v>
      </c>
      <c r="G7" s="297" t="s">
        <v>126</v>
      </c>
      <c r="H7" s="475" t="s">
        <v>9</v>
      </c>
      <c r="I7" s="475"/>
      <c r="J7" s="475"/>
      <c r="K7" s="475"/>
      <c r="L7" s="475"/>
      <c r="M7" s="475"/>
      <c r="N7" s="475"/>
      <c r="O7" s="484"/>
      <c r="P7" s="474" t="s">
        <v>10</v>
      </c>
      <c r="Q7" s="475"/>
      <c r="R7" s="475"/>
      <c r="S7" s="475"/>
      <c r="T7" s="475"/>
      <c r="U7" s="475"/>
      <c r="V7" s="475"/>
      <c r="W7" s="484"/>
      <c r="X7" s="474" t="s">
        <v>11</v>
      </c>
      <c r="Y7" s="475"/>
      <c r="Z7" s="475"/>
      <c r="AA7" s="475"/>
      <c r="AB7" s="475"/>
      <c r="AC7" s="475"/>
      <c r="AD7" s="475"/>
      <c r="AE7" s="484"/>
      <c r="AF7" s="474" t="s">
        <v>12</v>
      </c>
      <c r="AG7" s="475"/>
      <c r="AH7" s="475"/>
      <c r="AI7" s="475"/>
      <c r="AJ7" s="475"/>
      <c r="AK7" s="475"/>
      <c r="AL7" s="475"/>
      <c r="AM7" s="484"/>
      <c r="AN7" s="474" t="s">
        <v>13</v>
      </c>
      <c r="AO7" s="475"/>
      <c r="AP7" s="475"/>
      <c r="AQ7" s="475"/>
      <c r="AR7" s="475"/>
      <c r="AS7" s="475"/>
      <c r="AT7" s="475"/>
      <c r="AU7" s="484"/>
      <c r="AV7" s="474" t="s">
        <v>14</v>
      </c>
      <c r="AW7" s="475"/>
      <c r="AX7" s="475"/>
      <c r="AY7" s="475"/>
      <c r="AZ7" s="475"/>
      <c r="BA7" s="475"/>
      <c r="BB7" s="475"/>
      <c r="BC7" s="484"/>
      <c r="BD7" s="474" t="s">
        <v>15</v>
      </c>
      <c r="BE7" s="475"/>
      <c r="BF7" s="475"/>
      <c r="BG7" s="475"/>
      <c r="BH7" s="475"/>
      <c r="BI7" s="475"/>
      <c r="BJ7" s="475"/>
      <c r="BK7" s="475"/>
      <c r="BL7" s="474" t="s">
        <v>57</v>
      </c>
      <c r="BM7" s="475"/>
      <c r="BN7" s="475"/>
      <c r="BO7" s="475"/>
      <c r="BP7" s="475"/>
      <c r="BQ7" s="475"/>
      <c r="BR7" s="475"/>
      <c r="BS7" s="475"/>
      <c r="BT7" s="476" t="s">
        <v>20</v>
      </c>
      <c r="BU7" s="477"/>
      <c r="BV7" s="3"/>
      <c r="BW7" s="3"/>
      <c r="BX7" s="3"/>
      <c r="BY7" s="303"/>
    </row>
    <row r="8" spans="1:77" ht="13.5" thickBot="1">
      <c r="A8" s="480"/>
      <c r="B8" s="480"/>
      <c r="E8" s="5"/>
      <c r="F8" s="273"/>
      <c r="G8" s="5"/>
      <c r="H8" s="292" t="s">
        <v>24</v>
      </c>
      <c r="I8" s="227" t="s">
        <v>124</v>
      </c>
      <c r="J8" s="227"/>
      <c r="K8" s="227" t="s">
        <v>4</v>
      </c>
      <c r="L8" s="228" t="s">
        <v>5</v>
      </c>
      <c r="M8" s="228" t="s">
        <v>6</v>
      </c>
      <c r="N8" s="228" t="s">
        <v>7</v>
      </c>
      <c r="O8" s="229" t="s">
        <v>8</v>
      </c>
      <c r="P8" s="226" t="s">
        <v>24</v>
      </c>
      <c r="Q8" s="230" t="s">
        <v>124</v>
      </c>
      <c r="R8" s="230"/>
      <c r="S8" s="230" t="s">
        <v>4</v>
      </c>
      <c r="T8" s="231" t="s">
        <v>5</v>
      </c>
      <c r="U8" s="231" t="s">
        <v>6</v>
      </c>
      <c r="V8" s="231" t="s">
        <v>7</v>
      </c>
      <c r="W8" s="232" t="s">
        <v>8</v>
      </c>
      <c r="X8" s="226" t="s">
        <v>24</v>
      </c>
      <c r="Y8" s="227" t="s">
        <v>124</v>
      </c>
      <c r="Z8" s="227"/>
      <c r="AA8" s="227" t="s">
        <v>4</v>
      </c>
      <c r="AB8" s="228" t="s">
        <v>5</v>
      </c>
      <c r="AC8" s="228" t="s">
        <v>6</v>
      </c>
      <c r="AD8" s="228" t="s">
        <v>7</v>
      </c>
      <c r="AE8" s="229" t="s">
        <v>8</v>
      </c>
      <c r="AF8" s="226" t="s">
        <v>24</v>
      </c>
      <c r="AG8" s="230" t="s">
        <v>124</v>
      </c>
      <c r="AH8" s="230"/>
      <c r="AI8" s="230" t="s">
        <v>4</v>
      </c>
      <c r="AJ8" s="231" t="s">
        <v>5</v>
      </c>
      <c r="AK8" s="231" t="s">
        <v>6</v>
      </c>
      <c r="AL8" s="231" t="s">
        <v>7</v>
      </c>
      <c r="AM8" s="232" t="s">
        <v>8</v>
      </c>
      <c r="AN8" s="226" t="s">
        <v>24</v>
      </c>
      <c r="AO8" s="227" t="s">
        <v>124</v>
      </c>
      <c r="AP8" s="227"/>
      <c r="AQ8" s="227" t="s">
        <v>4</v>
      </c>
      <c r="AR8" s="228" t="s">
        <v>5</v>
      </c>
      <c r="AS8" s="228" t="s">
        <v>6</v>
      </c>
      <c r="AT8" s="228" t="s">
        <v>7</v>
      </c>
      <c r="AU8" s="229" t="s">
        <v>8</v>
      </c>
      <c r="AV8" s="226" t="s">
        <v>24</v>
      </c>
      <c r="AW8" s="230" t="s">
        <v>124</v>
      </c>
      <c r="AX8" s="230"/>
      <c r="AY8" s="230" t="s">
        <v>4</v>
      </c>
      <c r="AZ8" s="231" t="s">
        <v>5</v>
      </c>
      <c r="BA8" s="231" t="s">
        <v>6</v>
      </c>
      <c r="BB8" s="231" t="s">
        <v>7</v>
      </c>
      <c r="BC8" s="232" t="s">
        <v>8</v>
      </c>
      <c r="BD8" s="226" t="s">
        <v>24</v>
      </c>
      <c r="BE8" s="227" t="s">
        <v>124</v>
      </c>
      <c r="BF8" s="227"/>
      <c r="BG8" s="227" t="s">
        <v>4</v>
      </c>
      <c r="BH8" s="228" t="s">
        <v>5</v>
      </c>
      <c r="BI8" s="228" t="s">
        <v>6</v>
      </c>
      <c r="BJ8" s="228" t="s">
        <v>7</v>
      </c>
      <c r="BK8" s="229" t="s">
        <v>8</v>
      </c>
      <c r="BL8" s="233" t="s">
        <v>56</v>
      </c>
      <c r="BM8" s="234" t="s">
        <v>124</v>
      </c>
      <c r="BN8" s="234"/>
      <c r="BO8" s="234" t="s">
        <v>125</v>
      </c>
      <c r="BP8" s="229" t="s">
        <v>5</v>
      </c>
      <c r="BQ8" s="229" t="s">
        <v>6</v>
      </c>
      <c r="BR8" s="229" t="s">
        <v>7</v>
      </c>
      <c r="BS8" s="229" t="s">
        <v>8</v>
      </c>
      <c r="BT8" s="235" t="s">
        <v>24</v>
      </c>
      <c r="BU8" s="236" t="s">
        <v>25</v>
      </c>
      <c r="BV8" s="3"/>
      <c r="BW8" s="3"/>
      <c r="BX8" s="3"/>
      <c r="BY8" s="303"/>
    </row>
    <row r="9" spans="1:77" s="1" customFormat="1" ht="16.5" thickBot="1" thickTop="1">
      <c r="A9" s="201"/>
      <c r="B9" s="201"/>
      <c r="C9" s="240"/>
      <c r="D9" s="202"/>
      <c r="E9" s="11" t="s">
        <v>9</v>
      </c>
      <c r="F9" s="291" t="s">
        <v>16</v>
      </c>
      <c r="G9" s="90"/>
      <c r="H9" s="31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15">
        <f>SUM(BT10:BT11)</f>
        <v>8</v>
      </c>
      <c r="BU9" s="8">
        <f>SUM(BU10:BU11)</f>
        <v>64</v>
      </c>
      <c r="BW9" s="243" t="str">
        <f>IF(BV9&lt;&gt;"s","n","")</f>
        <v>n</v>
      </c>
      <c r="BY9" s="303"/>
    </row>
    <row r="10" spans="1:77" ht="13.5" thickTop="1">
      <c r="A10" s="247" t="str">
        <f>"Pnz1-"&amp;E10&amp;"-"&amp;IF(COUNTA(H10)&lt;&gt;0,$H$7&amp;",","")&amp;IF(COUNTA(P10)&lt;&gt;0,$P$7&amp;",","")&amp;IF(COUNTA(X10)&lt;&gt;0,$X$7&amp;",","")&amp;IF(COUNTA(AF10)&lt;&gt;0,$AF$7&amp;",","")&amp;IF(COUNTA(AN10)&lt;&gt;0,$AN$7&amp;",","")&amp;IF(COUNTA(AV10)&lt;&gt;0,$AV$7&amp;",","")&amp;IF(COUNTA(BD10)&lt;&gt;0,$BD$7&amp;",","")&amp;IF(COUNTA(BL10)&lt;&gt;0,$BL$7&amp;",","")</f>
        <v>Pnz1--</v>
      </c>
      <c r="B10" s="247"/>
      <c r="C10" s="248"/>
      <c r="D10" s="304"/>
      <c r="E10" s="108"/>
      <c r="F10" s="446"/>
      <c r="G10" s="447"/>
      <c r="H10" s="448"/>
      <c r="I10" s="449"/>
      <c r="J10" s="449"/>
      <c r="K10" s="449"/>
      <c r="L10" s="450"/>
      <c r="M10" s="450"/>
      <c r="N10" s="450"/>
      <c r="O10" s="451"/>
      <c r="P10" s="452"/>
      <c r="Q10" s="449"/>
      <c r="R10" s="449"/>
      <c r="S10" s="449"/>
      <c r="T10" s="450"/>
      <c r="U10" s="20"/>
      <c r="V10" s="20"/>
      <c r="W10" s="22"/>
      <c r="X10" s="19"/>
      <c r="Y10" s="18"/>
      <c r="Z10" s="18"/>
      <c r="AA10" s="18"/>
      <c r="AB10" s="20"/>
      <c r="AC10" s="20"/>
      <c r="AD10" s="20"/>
      <c r="AE10" s="21"/>
      <c r="AF10" s="19"/>
      <c r="AG10" s="18"/>
      <c r="AH10" s="18"/>
      <c r="AI10" s="18"/>
      <c r="AJ10" s="20"/>
      <c r="AK10" s="20"/>
      <c r="AL10" s="20"/>
      <c r="AM10" s="22"/>
      <c r="AN10" s="19"/>
      <c r="AO10" s="18"/>
      <c r="AP10" s="18"/>
      <c r="AQ10" s="18"/>
      <c r="AR10" s="20"/>
      <c r="AS10" s="20"/>
      <c r="AT10" s="20"/>
      <c r="AU10" s="21"/>
      <c r="AV10" s="19"/>
      <c r="AW10" s="18"/>
      <c r="AX10" s="18"/>
      <c r="AY10" s="18"/>
      <c r="AZ10" s="20"/>
      <c r="BA10" s="20"/>
      <c r="BB10" s="20"/>
      <c r="BC10" s="22"/>
      <c r="BD10" s="19"/>
      <c r="BE10" s="18"/>
      <c r="BF10" s="18"/>
      <c r="BG10" s="18"/>
      <c r="BH10" s="20"/>
      <c r="BI10" s="20"/>
      <c r="BJ10" s="20"/>
      <c r="BK10" s="133"/>
      <c r="BL10" s="131"/>
      <c r="BM10" s="130"/>
      <c r="BN10" s="18"/>
      <c r="BO10" s="270"/>
      <c r="BP10" s="21"/>
      <c r="BQ10" s="21"/>
      <c r="BR10" s="21"/>
      <c r="BS10" s="21"/>
      <c r="BT10" s="7"/>
      <c r="BU10" s="9"/>
      <c r="BV10" s="3"/>
      <c r="BW10" s="243" t="str">
        <f aca="true" t="shared" si="0" ref="BW10:BW70">IF(BV10&lt;&gt;"s","n","")</f>
        <v>n</v>
      </c>
      <c r="BX10" s="3"/>
      <c r="BY10" s="390"/>
    </row>
    <row r="11" spans="1:77" ht="13.5" thickBot="1">
      <c r="A11" s="247" t="str">
        <f aca="true" t="shared" si="1" ref="A11:A70">"Pnz1-"&amp;E11&amp;"-"&amp;IF(COUNTA(H11)&lt;&gt;0,$H$7&amp;",","")&amp;IF(COUNTA(P11)&lt;&gt;0,$P$7&amp;",","")&amp;IF(COUNTA(X11)&lt;&gt;0,$X$7&amp;",","")&amp;IF(COUNTA(AF11)&lt;&gt;0,$AF$7&amp;",","")&amp;IF(COUNTA(AN11)&lt;&gt;0,$AN$7&amp;",","")&amp;IF(COUNTA(AV11)&lt;&gt;0,$AV$7&amp;",","")&amp;IF(COUNTA(BD11)&lt;&gt;0,$BD$7&amp;",","")&amp;IF(COUNTA(BL11)&lt;&gt;0,$BL$7&amp;",","")</f>
        <v>Pnz1-1-I,II,III,IV,</v>
      </c>
      <c r="B11" s="247"/>
      <c r="C11" s="248"/>
      <c r="D11" s="304"/>
      <c r="E11" s="109">
        <v>1</v>
      </c>
      <c r="F11" s="274" t="s">
        <v>45</v>
      </c>
      <c r="G11" s="66" t="str">
        <f>MID(A11,1,LEN(A11)-1)</f>
        <v>Pnz1-1-I,II,III,IV</v>
      </c>
      <c r="H11" s="135">
        <v>2</v>
      </c>
      <c r="I11" s="4"/>
      <c r="J11" s="4">
        <f>IF(I88="e",8,0)</f>
        <v>0</v>
      </c>
      <c r="K11" s="4"/>
      <c r="L11" s="24">
        <v>16</v>
      </c>
      <c r="M11" s="24"/>
      <c r="N11" s="24"/>
      <c r="O11" s="25"/>
      <c r="P11" s="23">
        <v>2</v>
      </c>
      <c r="Q11" s="4"/>
      <c r="R11" s="4">
        <f>IF(Q88="e",8,0)</f>
        <v>0</v>
      </c>
      <c r="S11" s="4"/>
      <c r="T11" s="24">
        <v>16</v>
      </c>
      <c r="U11" s="24"/>
      <c r="V11" s="24"/>
      <c r="W11" s="26"/>
      <c r="X11" s="23">
        <v>2</v>
      </c>
      <c r="Y11" s="4"/>
      <c r="Z11" s="4">
        <f>IF(Y11="e",1,0)</f>
        <v>0</v>
      </c>
      <c r="AA11" s="4"/>
      <c r="AB11" s="24">
        <v>16</v>
      </c>
      <c r="AC11" s="24"/>
      <c r="AD11" s="24"/>
      <c r="AE11" s="25"/>
      <c r="AF11" s="23">
        <v>2</v>
      </c>
      <c r="AG11" s="4" t="s">
        <v>124</v>
      </c>
      <c r="AH11" s="4"/>
      <c r="AI11" s="4"/>
      <c r="AJ11" s="24">
        <v>16</v>
      </c>
      <c r="AK11" s="24"/>
      <c r="AL11" s="24"/>
      <c r="AM11" s="26"/>
      <c r="AN11" s="23"/>
      <c r="AO11" s="4"/>
      <c r="AP11" s="4">
        <f>IF(AO11="e",1,0)</f>
        <v>0</v>
      </c>
      <c r="AQ11" s="4"/>
      <c r="AR11" s="24"/>
      <c r="AS11" s="24"/>
      <c r="AT11" s="24"/>
      <c r="AU11" s="25"/>
      <c r="AV11" s="23"/>
      <c r="AW11" s="4"/>
      <c r="AX11" s="4">
        <f>IF(AW11="e",1,0)</f>
        <v>0</v>
      </c>
      <c r="AY11" s="4"/>
      <c r="AZ11" s="24"/>
      <c r="BA11" s="24"/>
      <c r="BB11" s="24"/>
      <c r="BC11" s="26"/>
      <c r="BD11" s="23"/>
      <c r="BE11" s="4"/>
      <c r="BF11" s="4">
        <f>IF(BE11="e",1,0)</f>
        <v>0</v>
      </c>
      <c r="BG11" s="4"/>
      <c r="BH11" s="24"/>
      <c r="BI11" s="24"/>
      <c r="BJ11" s="24"/>
      <c r="BK11" s="37"/>
      <c r="BL11" s="132"/>
      <c r="BM11" s="117"/>
      <c r="BN11" s="4">
        <f>IF(BM11="e",1,0)</f>
        <v>0</v>
      </c>
      <c r="BO11" s="271"/>
      <c r="BP11" s="25"/>
      <c r="BQ11" s="25"/>
      <c r="BR11" s="25"/>
      <c r="BS11" s="25"/>
      <c r="BT11" s="7">
        <f>SUM(H11,P11,X11,AF11,AN11,AV11,BD11,BL11)</f>
        <v>8</v>
      </c>
      <c r="BU11" s="9">
        <f>SUM(K11:O11,S11:W11,AA11:AE11,AI11:AM11,AQ11:AU11,AY11:BC11,BG11:BK11,BO11:BS11)</f>
        <v>64</v>
      </c>
      <c r="BV11" s="3"/>
      <c r="BW11" s="243" t="str">
        <f t="shared" si="0"/>
        <v>n</v>
      </c>
      <c r="BX11" s="3"/>
      <c r="BY11" s="390"/>
    </row>
    <row r="12" spans="1:77" ht="16.5" thickBot="1" thickTop="1">
      <c r="A12" s="247" t="str">
        <f t="shared" si="1"/>
        <v>Pnz1-II-</v>
      </c>
      <c r="B12" s="247"/>
      <c r="C12" s="248"/>
      <c r="D12" s="249"/>
      <c r="E12" s="11" t="s">
        <v>10</v>
      </c>
      <c r="F12" s="268" t="s">
        <v>168</v>
      </c>
      <c r="G12" s="298"/>
      <c r="H12" s="278"/>
      <c r="I12" s="278"/>
      <c r="J12" s="279"/>
      <c r="K12" s="278"/>
      <c r="L12" s="278"/>
      <c r="M12" s="278"/>
      <c r="N12" s="278"/>
      <c r="O12" s="278"/>
      <c r="P12" s="278"/>
      <c r="Q12" s="278"/>
      <c r="R12" s="279"/>
      <c r="S12" s="278"/>
      <c r="T12" s="278"/>
      <c r="U12" s="278"/>
      <c r="V12" s="278"/>
      <c r="W12" s="278"/>
      <c r="X12" s="278"/>
      <c r="Y12" s="278"/>
      <c r="Z12" s="279"/>
      <c r="AA12" s="278"/>
      <c r="AB12" s="278"/>
      <c r="AC12" s="278"/>
      <c r="AD12" s="278"/>
      <c r="AE12" s="278"/>
      <c r="AF12" s="278"/>
      <c r="AG12" s="278"/>
      <c r="AH12" s="279"/>
      <c r="AI12" s="278"/>
      <c r="AJ12" s="278"/>
      <c r="AK12" s="278"/>
      <c r="AL12" s="278"/>
      <c r="AM12" s="278"/>
      <c r="AN12" s="278"/>
      <c r="AO12" s="278"/>
      <c r="AP12" s="279"/>
      <c r="AQ12" s="278"/>
      <c r="AR12" s="278"/>
      <c r="AS12" s="278"/>
      <c r="AT12" s="278"/>
      <c r="AU12" s="278"/>
      <c r="AV12" s="278"/>
      <c r="AW12" s="278"/>
      <c r="AX12" s="279"/>
      <c r="AY12" s="278"/>
      <c r="AZ12" s="278"/>
      <c r="BA12" s="278"/>
      <c r="BB12" s="278"/>
      <c r="BC12" s="278"/>
      <c r="BD12" s="278"/>
      <c r="BE12" s="278"/>
      <c r="BF12" s="279"/>
      <c r="BG12" s="278"/>
      <c r="BH12" s="278"/>
      <c r="BI12" s="278"/>
      <c r="BJ12" s="278"/>
      <c r="BK12" s="278"/>
      <c r="BL12" s="278"/>
      <c r="BM12" s="278"/>
      <c r="BN12" s="279"/>
      <c r="BO12" s="278"/>
      <c r="BP12" s="278"/>
      <c r="BQ12" s="278"/>
      <c r="BR12" s="278"/>
      <c r="BS12" s="278"/>
      <c r="BT12" s="15">
        <f>SUM(BT13:BT13)</f>
        <v>4</v>
      </c>
      <c r="BU12" s="8">
        <f>SUM(BU13:BU13)</f>
        <v>32</v>
      </c>
      <c r="BV12" s="3"/>
      <c r="BW12" s="243" t="str">
        <f t="shared" si="0"/>
        <v>n</v>
      </c>
      <c r="BX12" s="3"/>
      <c r="BY12" s="390"/>
    </row>
    <row r="13" spans="1:73" s="390" customFormat="1" ht="14.25" thickBot="1" thickTop="1">
      <c r="A13" s="247" t="str">
        <f t="shared" si="1"/>
        <v>Pnz1-2a/2b-I,II,</v>
      </c>
      <c r="B13" s="387"/>
      <c r="C13" s="388"/>
      <c r="D13" s="389"/>
      <c r="E13" s="330" t="s">
        <v>169</v>
      </c>
      <c r="F13" s="427" t="s">
        <v>167</v>
      </c>
      <c r="G13" s="428" t="str">
        <f>MID(A13,1,LEN(A13)-1)</f>
        <v>Pnz1-2a/2b-I,II</v>
      </c>
      <c r="H13" s="429">
        <v>1</v>
      </c>
      <c r="I13" s="176"/>
      <c r="J13" s="176"/>
      <c r="K13" s="176">
        <v>8</v>
      </c>
      <c r="L13" s="430"/>
      <c r="M13" s="430"/>
      <c r="N13" s="430"/>
      <c r="O13" s="431"/>
      <c r="P13" s="177">
        <v>3</v>
      </c>
      <c r="Q13" s="176"/>
      <c r="R13" s="176">
        <f>IF(Q83="e",8,0)</f>
        <v>0</v>
      </c>
      <c r="S13" s="176">
        <v>16</v>
      </c>
      <c r="T13" s="430"/>
      <c r="U13" s="430"/>
      <c r="V13" s="430"/>
      <c r="W13" s="431">
        <v>8</v>
      </c>
      <c r="X13" s="177"/>
      <c r="Y13" s="176"/>
      <c r="Z13" s="176"/>
      <c r="AA13" s="176"/>
      <c r="AB13" s="432"/>
      <c r="AC13" s="432"/>
      <c r="AD13" s="432"/>
      <c r="AE13" s="433"/>
      <c r="AF13" s="434"/>
      <c r="AG13" s="435"/>
      <c r="AH13" s="176"/>
      <c r="AI13" s="435"/>
      <c r="AJ13" s="432"/>
      <c r="AK13" s="432"/>
      <c r="AL13" s="432"/>
      <c r="AM13" s="433"/>
      <c r="AN13" s="436"/>
      <c r="AO13" s="437"/>
      <c r="AP13" s="176"/>
      <c r="AQ13" s="435"/>
      <c r="AR13" s="435"/>
      <c r="AS13" s="432"/>
      <c r="AT13" s="432"/>
      <c r="AU13" s="433"/>
      <c r="AV13" s="434"/>
      <c r="AW13" s="435"/>
      <c r="AX13" s="176"/>
      <c r="AY13" s="435"/>
      <c r="AZ13" s="432"/>
      <c r="BA13" s="432"/>
      <c r="BB13" s="432"/>
      <c r="BC13" s="433"/>
      <c r="BD13" s="434"/>
      <c r="BE13" s="435"/>
      <c r="BF13" s="176"/>
      <c r="BG13" s="435"/>
      <c r="BH13" s="432"/>
      <c r="BI13" s="432"/>
      <c r="BJ13" s="432"/>
      <c r="BK13" s="433"/>
      <c r="BL13" s="438"/>
      <c r="BM13" s="436"/>
      <c r="BN13" s="176"/>
      <c r="BO13" s="432"/>
      <c r="BP13" s="439"/>
      <c r="BQ13" s="439"/>
      <c r="BR13" s="439"/>
      <c r="BS13" s="439"/>
      <c r="BT13" s="440">
        <f>SUM(H13,P13,X13,AF13,AN13,AV13,BD13,BL13)</f>
        <v>4</v>
      </c>
      <c r="BU13" s="9">
        <f>SUM(K13:O13,S13:W13,AA13:AE13,AI13:AM13,AQ13:AU13,AY13:BC13,BG13:BK13,BO13:BS13)</f>
        <v>32</v>
      </c>
    </row>
    <row r="14" spans="1:77" s="1" customFormat="1" ht="16.5" thickBot="1" thickTop="1">
      <c r="A14" s="247" t="str">
        <f t="shared" si="1"/>
        <v>Pnz1-III-</v>
      </c>
      <c r="B14" s="201"/>
      <c r="C14" s="240"/>
      <c r="D14" s="202"/>
      <c r="E14" s="203" t="s">
        <v>11</v>
      </c>
      <c r="F14" s="275" t="s">
        <v>17</v>
      </c>
      <c r="G14" s="162"/>
      <c r="H14" s="31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15">
        <f>SUMIF(BV16:BV21,"&lt;&gt;n",BT16:BT21)</f>
        <v>31</v>
      </c>
      <c r="BU14" s="8">
        <f>SUMIF(BV16:BV21,"&lt;&gt;n",BU16:BU21)</f>
        <v>192</v>
      </c>
      <c r="BV14" s="3" t="s">
        <v>119</v>
      </c>
      <c r="BW14" s="243">
        <f t="shared" si="0"/>
      </c>
      <c r="BY14" s="390"/>
    </row>
    <row r="15" spans="1:77" s="1" customFormat="1" ht="16.5" thickBot="1" thickTop="1">
      <c r="A15" s="247" t="str">
        <f t="shared" si="1"/>
        <v>Pnz1--</v>
      </c>
      <c r="B15" s="201"/>
      <c r="C15" s="240"/>
      <c r="D15" s="202"/>
      <c r="E15" s="206"/>
      <c r="F15" s="275"/>
      <c r="G15" s="162"/>
      <c r="H15" s="31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15">
        <f>SUMIF(BV16:BV21,"&lt;&gt;s",BT16:BT21)</f>
        <v>37</v>
      </c>
      <c r="BU15" s="8">
        <f>SUMIF(BV16:BV21,"&lt;&gt;s",BU16:BU21)</f>
        <v>224</v>
      </c>
      <c r="BV15" s="3" t="s">
        <v>122</v>
      </c>
      <c r="BW15" s="243" t="str">
        <f t="shared" si="0"/>
        <v>n</v>
      </c>
      <c r="BY15" s="390"/>
    </row>
    <row r="16" spans="1:75" s="349" customFormat="1" ht="13.5" thickTop="1">
      <c r="A16" s="247" t="str">
        <f t="shared" si="1"/>
        <v>Pnz1-3-I,II,</v>
      </c>
      <c r="B16" s="351"/>
      <c r="C16" s="347"/>
      <c r="D16" s="304"/>
      <c r="E16" s="347">
        <v>3</v>
      </c>
      <c r="F16" s="331" t="s">
        <v>155</v>
      </c>
      <c r="G16" s="332" t="str">
        <f aca="true" t="shared" si="2" ref="G16:G23">MID(A16,1,LEN(A16)-1)</f>
        <v>Pnz1-3-I,II</v>
      </c>
      <c r="H16" s="333">
        <v>8</v>
      </c>
      <c r="I16" s="340" t="s">
        <v>124</v>
      </c>
      <c r="J16" s="435">
        <v>1</v>
      </c>
      <c r="K16" s="340">
        <v>16</v>
      </c>
      <c r="L16" s="341">
        <v>32</v>
      </c>
      <c r="M16" s="341"/>
      <c r="N16" s="341"/>
      <c r="O16" s="342"/>
      <c r="P16" s="343">
        <v>6</v>
      </c>
      <c r="Q16" s="340" t="s">
        <v>124</v>
      </c>
      <c r="R16" s="340">
        <v>1</v>
      </c>
      <c r="S16" s="340">
        <v>16</v>
      </c>
      <c r="T16" s="341">
        <v>16</v>
      </c>
      <c r="U16" s="341"/>
      <c r="V16" s="341"/>
      <c r="W16" s="344"/>
      <c r="X16" s="343"/>
      <c r="Y16" s="340"/>
      <c r="Z16" s="340">
        <f>IF(Y16="e",1,0)</f>
        <v>0</v>
      </c>
      <c r="AA16" s="340"/>
      <c r="AB16" s="341"/>
      <c r="AC16" s="341"/>
      <c r="AD16" s="341"/>
      <c r="AE16" s="342"/>
      <c r="AF16" s="343"/>
      <c r="AG16" s="340"/>
      <c r="AH16" s="340">
        <f>IF(AG16="e",1,0)</f>
        <v>0</v>
      </c>
      <c r="AI16" s="340"/>
      <c r="AJ16" s="341"/>
      <c r="AK16" s="341"/>
      <c r="AL16" s="341"/>
      <c r="AM16" s="344"/>
      <c r="AN16" s="343"/>
      <c r="AO16" s="441"/>
      <c r="AP16" s="340">
        <f>IF(AO16="e",1,0)</f>
        <v>0</v>
      </c>
      <c r="AQ16" s="441"/>
      <c r="AR16" s="341"/>
      <c r="AS16" s="341"/>
      <c r="AT16" s="341"/>
      <c r="AU16" s="342"/>
      <c r="AV16" s="343"/>
      <c r="AW16" s="340"/>
      <c r="AX16" s="340">
        <f>IF(AW16="e",1,0)</f>
        <v>0</v>
      </c>
      <c r="AY16" s="340"/>
      <c r="AZ16" s="341"/>
      <c r="BA16" s="341"/>
      <c r="BB16" s="341"/>
      <c r="BC16" s="344"/>
      <c r="BD16" s="343"/>
      <c r="BE16" s="340"/>
      <c r="BF16" s="340">
        <f>IF(BE16="e",1,0)</f>
        <v>0</v>
      </c>
      <c r="BG16" s="340"/>
      <c r="BH16" s="341"/>
      <c r="BI16" s="341"/>
      <c r="BJ16" s="341"/>
      <c r="BK16" s="342"/>
      <c r="BL16" s="333"/>
      <c r="BM16" s="348"/>
      <c r="BN16" s="340">
        <f>IF(BM16="e",1,0)</f>
        <v>0</v>
      </c>
      <c r="BO16" s="341"/>
      <c r="BP16" s="344"/>
      <c r="BQ16" s="344"/>
      <c r="BR16" s="344"/>
      <c r="BS16" s="344"/>
      <c r="BT16" s="440">
        <f aca="true" t="shared" si="3" ref="BT16:BT23">SUM(H16,P16,X16,AF16,AN16,AV16,BD16,BL16)</f>
        <v>14</v>
      </c>
      <c r="BU16" s="442">
        <f aca="true" t="shared" si="4" ref="BU16:BU23">SUM(K16:O16,S16:W16,AA16:AE16,AI16:AM16,AQ16:AU16,AY16:BC16,BG16:BK16,BO16:BS16)</f>
        <v>80</v>
      </c>
      <c r="BW16" s="349" t="str">
        <f t="shared" si="0"/>
        <v>n</v>
      </c>
    </row>
    <row r="17" spans="1:77" s="311" customFormat="1" ht="12.75">
      <c r="A17" s="247" t="str">
        <f t="shared" si="1"/>
        <v>Pnz1-4-II,</v>
      </c>
      <c r="B17" s="319"/>
      <c r="C17" s="347"/>
      <c r="D17" s="304"/>
      <c r="E17" s="347">
        <v>4</v>
      </c>
      <c r="F17" s="331" t="s">
        <v>154</v>
      </c>
      <c r="G17" s="332" t="str">
        <f t="shared" si="2"/>
        <v>Pnz1-4-II</v>
      </c>
      <c r="H17" s="333"/>
      <c r="I17" s="340"/>
      <c r="J17" s="435">
        <f>IF(I87="e",8,0)</f>
        <v>0</v>
      </c>
      <c r="K17" s="340"/>
      <c r="L17" s="341"/>
      <c r="M17" s="341"/>
      <c r="N17" s="341"/>
      <c r="O17" s="342"/>
      <c r="P17" s="343">
        <v>6</v>
      </c>
      <c r="Q17" s="340" t="s">
        <v>124</v>
      </c>
      <c r="R17" s="340">
        <v>1</v>
      </c>
      <c r="S17" s="340">
        <v>16</v>
      </c>
      <c r="T17" s="341">
        <v>8</v>
      </c>
      <c r="U17" s="341">
        <v>8</v>
      </c>
      <c r="V17" s="341"/>
      <c r="W17" s="344"/>
      <c r="X17" s="343"/>
      <c r="Y17" s="340"/>
      <c r="Z17" s="340">
        <f>IF(Y17="e",1,0)</f>
        <v>0</v>
      </c>
      <c r="AA17" s="340"/>
      <c r="AB17" s="341"/>
      <c r="AC17" s="341"/>
      <c r="AD17" s="341"/>
      <c r="AE17" s="342"/>
      <c r="AF17" s="343"/>
      <c r="AG17" s="340"/>
      <c r="AH17" s="340">
        <f>IF(AG17="e",1,0)</f>
        <v>0</v>
      </c>
      <c r="AI17" s="340"/>
      <c r="AJ17" s="341"/>
      <c r="AK17" s="341"/>
      <c r="AL17" s="341"/>
      <c r="AM17" s="344"/>
      <c r="AN17" s="343"/>
      <c r="AO17" s="340"/>
      <c r="AP17" s="340">
        <f>IF(AO17="e",1,0)</f>
        <v>0</v>
      </c>
      <c r="AQ17" s="340"/>
      <c r="AR17" s="341"/>
      <c r="AS17" s="341"/>
      <c r="AT17" s="341"/>
      <c r="AU17" s="342"/>
      <c r="AV17" s="343"/>
      <c r="AW17" s="340"/>
      <c r="AX17" s="340">
        <f>IF(AW17="e",1,0)</f>
        <v>0</v>
      </c>
      <c r="AY17" s="340"/>
      <c r="AZ17" s="341"/>
      <c r="BA17" s="341"/>
      <c r="BB17" s="341"/>
      <c r="BC17" s="344"/>
      <c r="BD17" s="343"/>
      <c r="BE17" s="340"/>
      <c r="BF17" s="340">
        <f>IF(BE17="e",1,0)</f>
        <v>0</v>
      </c>
      <c r="BG17" s="340"/>
      <c r="BH17" s="341"/>
      <c r="BI17" s="341"/>
      <c r="BJ17" s="341"/>
      <c r="BK17" s="342"/>
      <c r="BL17" s="333"/>
      <c r="BM17" s="348"/>
      <c r="BN17" s="340">
        <f>IF(BM17="e",1,0)</f>
        <v>0</v>
      </c>
      <c r="BO17" s="341"/>
      <c r="BP17" s="344"/>
      <c r="BQ17" s="344"/>
      <c r="BR17" s="344"/>
      <c r="BS17" s="344"/>
      <c r="BT17" s="339">
        <f t="shared" si="3"/>
        <v>6</v>
      </c>
      <c r="BU17" s="318">
        <f t="shared" si="4"/>
        <v>32</v>
      </c>
      <c r="BV17" s="311" t="s">
        <v>122</v>
      </c>
      <c r="BW17" s="311" t="str">
        <f t="shared" si="0"/>
        <v>n</v>
      </c>
      <c r="BY17" s="349"/>
    </row>
    <row r="18" spans="1:73" s="311" customFormat="1" ht="12.75">
      <c r="A18" s="247" t="str">
        <f t="shared" si="1"/>
        <v>Pnz1-5-III,</v>
      </c>
      <c r="B18" s="319"/>
      <c r="C18" s="347"/>
      <c r="D18" s="304"/>
      <c r="E18" s="347">
        <v>5</v>
      </c>
      <c r="F18" s="331" t="s">
        <v>160</v>
      </c>
      <c r="G18" s="332" t="str">
        <f t="shared" si="2"/>
        <v>Pnz1-5-III</v>
      </c>
      <c r="H18" s="333"/>
      <c r="I18" s="340"/>
      <c r="J18" s="435">
        <f>IF(I88="e",8,0)</f>
        <v>0</v>
      </c>
      <c r="K18" s="340"/>
      <c r="L18" s="341"/>
      <c r="M18" s="432"/>
      <c r="N18" s="432"/>
      <c r="O18" s="433"/>
      <c r="P18" s="343"/>
      <c r="Q18" s="340"/>
      <c r="R18" s="336"/>
      <c r="S18" s="340"/>
      <c r="T18" s="341"/>
      <c r="U18" s="341"/>
      <c r="V18" s="341"/>
      <c r="W18" s="344"/>
      <c r="X18" s="343">
        <v>3</v>
      </c>
      <c r="Y18" s="340"/>
      <c r="Z18" s="336"/>
      <c r="AA18" s="340">
        <v>8</v>
      </c>
      <c r="AB18" s="341">
        <v>16</v>
      </c>
      <c r="AC18" s="341">
        <v>8</v>
      </c>
      <c r="AD18" s="341"/>
      <c r="AE18" s="342"/>
      <c r="AF18" s="343"/>
      <c r="AG18" s="340"/>
      <c r="AH18" s="336"/>
      <c r="AI18" s="340"/>
      <c r="AJ18" s="341"/>
      <c r="AK18" s="341"/>
      <c r="AL18" s="341"/>
      <c r="AM18" s="344"/>
      <c r="AN18" s="343"/>
      <c r="AO18" s="340"/>
      <c r="AP18" s="336"/>
      <c r="AQ18" s="340"/>
      <c r="AR18" s="341"/>
      <c r="AS18" s="341"/>
      <c r="AT18" s="341"/>
      <c r="AU18" s="342"/>
      <c r="AV18" s="343"/>
      <c r="AW18" s="340"/>
      <c r="AX18" s="336"/>
      <c r="AY18" s="340"/>
      <c r="AZ18" s="341"/>
      <c r="BA18" s="341"/>
      <c r="BB18" s="341"/>
      <c r="BC18" s="344"/>
      <c r="BD18" s="343"/>
      <c r="BE18" s="340"/>
      <c r="BF18" s="336"/>
      <c r="BG18" s="340"/>
      <c r="BH18" s="341"/>
      <c r="BI18" s="341"/>
      <c r="BJ18" s="341"/>
      <c r="BK18" s="342"/>
      <c r="BL18" s="333"/>
      <c r="BM18" s="348"/>
      <c r="BN18" s="336"/>
      <c r="BO18" s="341"/>
      <c r="BP18" s="344"/>
      <c r="BQ18" s="344"/>
      <c r="BR18" s="344"/>
      <c r="BS18" s="344"/>
      <c r="BT18" s="339">
        <f t="shared" si="3"/>
        <v>3</v>
      </c>
      <c r="BU18" s="318">
        <f t="shared" si="4"/>
        <v>32</v>
      </c>
    </row>
    <row r="19" spans="1:73" s="311" customFormat="1" ht="12.75">
      <c r="A19" s="247" t="str">
        <f t="shared" si="1"/>
        <v>Pnz1-6-I,</v>
      </c>
      <c r="B19" s="319"/>
      <c r="C19" s="386"/>
      <c r="D19" s="304"/>
      <c r="E19" s="347">
        <v>6</v>
      </c>
      <c r="F19" s="427" t="s">
        <v>159</v>
      </c>
      <c r="G19" s="332" t="str">
        <f t="shared" si="2"/>
        <v>Pnz1-6-I</v>
      </c>
      <c r="H19" s="438">
        <v>2</v>
      </c>
      <c r="I19" s="435"/>
      <c r="J19" s="435">
        <f>IF(I89="e",8,0)</f>
        <v>0</v>
      </c>
      <c r="K19" s="435">
        <v>8</v>
      </c>
      <c r="L19" s="432">
        <v>8</v>
      </c>
      <c r="M19" s="432"/>
      <c r="N19" s="432"/>
      <c r="O19" s="433"/>
      <c r="P19" s="434"/>
      <c r="Q19" s="435"/>
      <c r="R19" s="435"/>
      <c r="S19" s="435"/>
      <c r="T19" s="432"/>
      <c r="U19" s="432"/>
      <c r="V19" s="432"/>
      <c r="W19" s="439"/>
      <c r="X19" s="434"/>
      <c r="Y19" s="435"/>
      <c r="Z19" s="435"/>
      <c r="AA19" s="435"/>
      <c r="AB19" s="432"/>
      <c r="AC19" s="432"/>
      <c r="AD19" s="432"/>
      <c r="AE19" s="433"/>
      <c r="AF19" s="434"/>
      <c r="AG19" s="435"/>
      <c r="AH19" s="435"/>
      <c r="AI19" s="435"/>
      <c r="AJ19" s="432"/>
      <c r="AK19" s="341"/>
      <c r="AL19" s="341"/>
      <c r="AM19" s="344"/>
      <c r="AN19" s="343"/>
      <c r="AO19" s="340"/>
      <c r="AP19" s="340">
        <f>IF(AO19="e",1,0)</f>
        <v>0</v>
      </c>
      <c r="AQ19" s="340"/>
      <c r="AR19" s="435"/>
      <c r="AS19" s="432"/>
      <c r="AT19" s="432"/>
      <c r="AU19" s="433"/>
      <c r="AV19" s="434"/>
      <c r="AW19" s="435"/>
      <c r="AX19" s="435"/>
      <c r="AY19" s="435"/>
      <c r="AZ19" s="432"/>
      <c r="BA19" s="432"/>
      <c r="BB19" s="432"/>
      <c r="BC19" s="439"/>
      <c r="BD19" s="434"/>
      <c r="BE19" s="435"/>
      <c r="BF19" s="435"/>
      <c r="BG19" s="435"/>
      <c r="BH19" s="432"/>
      <c r="BI19" s="432"/>
      <c r="BJ19" s="432"/>
      <c r="BK19" s="433"/>
      <c r="BL19" s="438"/>
      <c r="BM19" s="436"/>
      <c r="BN19" s="435"/>
      <c r="BO19" s="432"/>
      <c r="BP19" s="439"/>
      <c r="BQ19" s="439"/>
      <c r="BR19" s="439"/>
      <c r="BS19" s="439"/>
      <c r="BT19" s="339">
        <f t="shared" si="3"/>
        <v>2</v>
      </c>
      <c r="BU19" s="318">
        <f t="shared" si="4"/>
        <v>16</v>
      </c>
    </row>
    <row r="20" spans="1:73" s="349" customFormat="1" ht="12.75">
      <c r="A20" s="247" t="str">
        <f t="shared" si="1"/>
        <v>Pnz1-7-I,</v>
      </c>
      <c r="B20" s="351"/>
      <c r="C20" s="319"/>
      <c r="D20" s="304"/>
      <c r="E20" s="330">
        <v>7</v>
      </c>
      <c r="F20" s="332" t="s">
        <v>156</v>
      </c>
      <c r="G20" s="332" t="str">
        <f t="shared" si="2"/>
        <v>Pnz1-7-I</v>
      </c>
      <c r="H20" s="429">
        <v>5</v>
      </c>
      <c r="I20" s="176" t="s">
        <v>124</v>
      </c>
      <c r="J20" s="435">
        <v>1</v>
      </c>
      <c r="K20" s="435">
        <v>8</v>
      </c>
      <c r="L20" s="430"/>
      <c r="M20" s="430">
        <v>24</v>
      </c>
      <c r="N20" s="430"/>
      <c r="O20" s="431"/>
      <c r="P20" s="177"/>
      <c r="Q20" s="176"/>
      <c r="R20" s="176"/>
      <c r="S20" s="176"/>
      <c r="T20" s="430"/>
      <c r="U20" s="430"/>
      <c r="V20" s="430"/>
      <c r="W20" s="431"/>
      <c r="X20" s="177"/>
      <c r="Y20" s="176"/>
      <c r="Z20" s="176"/>
      <c r="AA20" s="176"/>
      <c r="AB20" s="432"/>
      <c r="AC20" s="432"/>
      <c r="AD20" s="432"/>
      <c r="AE20" s="433"/>
      <c r="AF20" s="434"/>
      <c r="AG20" s="435"/>
      <c r="AH20" s="176"/>
      <c r="AI20" s="435"/>
      <c r="AJ20" s="432"/>
      <c r="AK20" s="341"/>
      <c r="AL20" s="341"/>
      <c r="AM20" s="344"/>
      <c r="AN20" s="343"/>
      <c r="AO20" s="340"/>
      <c r="AP20" s="340">
        <f>IF(AO20="e",1,0)</f>
        <v>0</v>
      </c>
      <c r="AQ20" s="340"/>
      <c r="AR20" s="435"/>
      <c r="AS20" s="432"/>
      <c r="AT20" s="432"/>
      <c r="AU20" s="433"/>
      <c r="AV20" s="434"/>
      <c r="AW20" s="435"/>
      <c r="AX20" s="176"/>
      <c r="AY20" s="435"/>
      <c r="AZ20" s="432"/>
      <c r="BA20" s="432"/>
      <c r="BB20" s="432"/>
      <c r="BC20" s="433"/>
      <c r="BD20" s="434"/>
      <c r="BE20" s="435"/>
      <c r="BF20" s="176"/>
      <c r="BG20" s="435"/>
      <c r="BH20" s="432"/>
      <c r="BI20" s="432"/>
      <c r="BJ20" s="432"/>
      <c r="BK20" s="433"/>
      <c r="BL20" s="438"/>
      <c r="BM20" s="436"/>
      <c r="BN20" s="176"/>
      <c r="BO20" s="432"/>
      <c r="BP20" s="439"/>
      <c r="BQ20" s="439"/>
      <c r="BR20" s="439"/>
      <c r="BS20" s="439"/>
      <c r="BT20" s="339">
        <f t="shared" si="3"/>
        <v>5</v>
      </c>
      <c r="BU20" s="318">
        <f t="shared" si="4"/>
        <v>32</v>
      </c>
    </row>
    <row r="21" spans="1:73" s="311" customFormat="1" ht="12.75">
      <c r="A21" s="247" t="str">
        <f t="shared" si="1"/>
        <v>Pnz1-8-I,II,</v>
      </c>
      <c r="B21" s="319"/>
      <c r="C21" s="347"/>
      <c r="D21" s="304"/>
      <c r="E21" s="347">
        <v>8</v>
      </c>
      <c r="F21" s="332" t="s">
        <v>157</v>
      </c>
      <c r="G21" s="332" t="str">
        <f t="shared" si="2"/>
        <v>Pnz1-8-I,II</v>
      </c>
      <c r="H21" s="333">
        <v>5</v>
      </c>
      <c r="I21" s="435"/>
      <c r="J21" s="435">
        <f>IF(I168="e",8,0)</f>
        <v>0</v>
      </c>
      <c r="K21" s="435">
        <v>8</v>
      </c>
      <c r="L21" s="432"/>
      <c r="M21" s="432">
        <v>16</v>
      </c>
      <c r="N21" s="432"/>
      <c r="O21" s="433"/>
      <c r="P21" s="434">
        <v>2</v>
      </c>
      <c r="Q21" s="435"/>
      <c r="R21" s="435"/>
      <c r="S21" s="435"/>
      <c r="T21" s="432"/>
      <c r="U21" s="432"/>
      <c r="V21" s="432">
        <v>8</v>
      </c>
      <c r="W21" s="439"/>
      <c r="X21" s="434"/>
      <c r="Y21" s="435"/>
      <c r="Z21" s="435"/>
      <c r="AA21" s="435"/>
      <c r="AB21" s="432"/>
      <c r="AC21" s="432"/>
      <c r="AD21" s="432"/>
      <c r="AE21" s="433"/>
      <c r="AF21" s="434"/>
      <c r="AG21" s="435"/>
      <c r="AH21" s="435"/>
      <c r="AI21" s="435"/>
      <c r="AJ21" s="432"/>
      <c r="AK21" s="432"/>
      <c r="AL21" s="432"/>
      <c r="AM21" s="439"/>
      <c r="AN21" s="434"/>
      <c r="AO21" s="435"/>
      <c r="AP21" s="435"/>
      <c r="AQ21" s="435"/>
      <c r="AR21" s="432"/>
      <c r="AS21" s="432"/>
      <c r="AT21" s="432"/>
      <c r="AU21" s="433"/>
      <c r="AV21" s="434"/>
      <c r="AW21" s="435"/>
      <c r="AX21" s="435"/>
      <c r="AY21" s="435"/>
      <c r="AZ21" s="432"/>
      <c r="BA21" s="432"/>
      <c r="BB21" s="432"/>
      <c r="BC21" s="439"/>
      <c r="BD21" s="434"/>
      <c r="BE21" s="435"/>
      <c r="BF21" s="435"/>
      <c r="BG21" s="435"/>
      <c r="BH21" s="432"/>
      <c r="BI21" s="432"/>
      <c r="BJ21" s="432"/>
      <c r="BK21" s="433"/>
      <c r="BL21" s="438"/>
      <c r="BM21" s="436"/>
      <c r="BN21" s="435"/>
      <c r="BO21" s="432"/>
      <c r="BP21" s="439"/>
      <c r="BQ21" s="439"/>
      <c r="BR21" s="439"/>
      <c r="BS21" s="439"/>
      <c r="BT21" s="339">
        <f t="shared" si="3"/>
        <v>7</v>
      </c>
      <c r="BU21" s="318">
        <f t="shared" si="4"/>
        <v>32</v>
      </c>
    </row>
    <row r="22" spans="1:73" s="311" customFormat="1" ht="12.75">
      <c r="A22" s="247" t="str">
        <f t="shared" si="1"/>
        <v>Pnz1-9-I,</v>
      </c>
      <c r="B22" s="319"/>
      <c r="C22" s="386"/>
      <c r="D22" s="304"/>
      <c r="E22" s="347">
        <v>9</v>
      </c>
      <c r="F22" s="334" t="s">
        <v>153</v>
      </c>
      <c r="G22" s="426" t="str">
        <f t="shared" si="2"/>
        <v>Pnz1-9-I</v>
      </c>
      <c r="H22" s="333">
        <v>1</v>
      </c>
      <c r="I22" s="335"/>
      <c r="J22" s="435">
        <f>IF(I1616="e",8,0)</f>
        <v>0</v>
      </c>
      <c r="K22" s="340">
        <v>8</v>
      </c>
      <c r="L22" s="341"/>
      <c r="M22" s="341"/>
      <c r="N22" s="341"/>
      <c r="O22" s="342"/>
      <c r="P22" s="343"/>
      <c r="Q22" s="340"/>
      <c r="R22" s="340">
        <f>IF(Q1616="e",8,0)</f>
        <v>0</v>
      </c>
      <c r="S22" s="340"/>
      <c r="T22" s="341"/>
      <c r="U22" s="341"/>
      <c r="V22" s="341"/>
      <c r="W22" s="342"/>
      <c r="X22" s="434"/>
      <c r="Y22" s="435"/>
      <c r="Z22" s="435">
        <f>IF(Y22="e",1,0)</f>
        <v>0</v>
      </c>
      <c r="AA22" s="435"/>
      <c r="AB22" s="432"/>
      <c r="AC22" s="432"/>
      <c r="AD22" s="432"/>
      <c r="AE22" s="433"/>
      <c r="AF22" s="434"/>
      <c r="AG22" s="435"/>
      <c r="AH22" s="435">
        <f>IF(AG22="e",1,0)</f>
        <v>0</v>
      </c>
      <c r="AI22" s="435"/>
      <c r="AJ22" s="432"/>
      <c r="AK22" s="432"/>
      <c r="AL22" s="432"/>
      <c r="AM22" s="439"/>
      <c r="AN22" s="434"/>
      <c r="AO22" s="435"/>
      <c r="AP22" s="435"/>
      <c r="AQ22" s="435"/>
      <c r="AR22" s="432"/>
      <c r="AS22" s="432"/>
      <c r="AT22" s="432"/>
      <c r="AU22" s="433"/>
      <c r="AV22" s="434"/>
      <c r="AW22" s="435"/>
      <c r="AX22" s="435"/>
      <c r="AY22" s="435"/>
      <c r="AZ22" s="432"/>
      <c r="BA22" s="432"/>
      <c r="BB22" s="432"/>
      <c r="BC22" s="439"/>
      <c r="BD22" s="434"/>
      <c r="BE22" s="435"/>
      <c r="BF22" s="435"/>
      <c r="BG22" s="435"/>
      <c r="BH22" s="432"/>
      <c r="BI22" s="432"/>
      <c r="BJ22" s="432"/>
      <c r="BK22" s="433"/>
      <c r="BL22" s="438"/>
      <c r="BM22" s="436"/>
      <c r="BN22" s="435"/>
      <c r="BO22" s="432"/>
      <c r="BP22" s="439"/>
      <c r="BQ22" s="439"/>
      <c r="BR22" s="439"/>
      <c r="BS22" s="439"/>
      <c r="BT22" s="444">
        <f t="shared" si="3"/>
        <v>1</v>
      </c>
      <c r="BU22" s="445">
        <f t="shared" si="4"/>
        <v>8</v>
      </c>
    </row>
    <row r="23" spans="1:73" s="311" customFormat="1" ht="13.5" thickBot="1">
      <c r="A23" s="247" t="str">
        <f t="shared" si="1"/>
        <v>Pnz1-10-II,</v>
      </c>
      <c r="B23" s="319"/>
      <c r="C23" s="386"/>
      <c r="D23" s="304"/>
      <c r="E23" s="347">
        <v>10</v>
      </c>
      <c r="F23" s="334" t="s">
        <v>158</v>
      </c>
      <c r="G23" s="426" t="str">
        <f t="shared" si="2"/>
        <v>Pnz1-10-II</v>
      </c>
      <c r="H23" s="333"/>
      <c r="I23" s="324"/>
      <c r="J23" s="435"/>
      <c r="K23" s="324"/>
      <c r="L23" s="325"/>
      <c r="M23" s="325"/>
      <c r="N23" s="325"/>
      <c r="O23" s="326"/>
      <c r="P23" s="327">
        <v>2</v>
      </c>
      <c r="Q23" s="324"/>
      <c r="R23" s="324"/>
      <c r="S23" s="324"/>
      <c r="T23" s="325"/>
      <c r="U23" s="325"/>
      <c r="V23" s="325"/>
      <c r="W23" s="328">
        <v>8</v>
      </c>
      <c r="X23" s="434"/>
      <c r="Y23" s="435"/>
      <c r="Z23" s="435"/>
      <c r="AA23" s="435"/>
      <c r="AB23" s="432"/>
      <c r="AC23" s="432"/>
      <c r="AD23" s="432"/>
      <c r="AE23" s="433"/>
      <c r="AF23" s="434"/>
      <c r="AG23" s="435"/>
      <c r="AH23" s="435"/>
      <c r="AI23" s="435"/>
      <c r="AJ23" s="432"/>
      <c r="AK23" s="432"/>
      <c r="AL23" s="432"/>
      <c r="AM23" s="439"/>
      <c r="AN23" s="434"/>
      <c r="AO23" s="435"/>
      <c r="AP23" s="435"/>
      <c r="AQ23" s="435"/>
      <c r="AR23" s="432"/>
      <c r="AS23" s="432"/>
      <c r="AT23" s="432"/>
      <c r="AU23" s="433"/>
      <c r="AV23" s="434"/>
      <c r="AW23" s="435"/>
      <c r="AX23" s="435"/>
      <c r="AY23" s="435"/>
      <c r="AZ23" s="432"/>
      <c r="BA23" s="432"/>
      <c r="BB23" s="432"/>
      <c r="BC23" s="439"/>
      <c r="BD23" s="434"/>
      <c r="BE23" s="435"/>
      <c r="BF23" s="435"/>
      <c r="BG23" s="435"/>
      <c r="BH23" s="432"/>
      <c r="BI23" s="432"/>
      <c r="BJ23" s="432"/>
      <c r="BK23" s="433"/>
      <c r="BL23" s="438"/>
      <c r="BM23" s="436"/>
      <c r="BN23" s="435"/>
      <c r="BO23" s="432"/>
      <c r="BP23" s="439"/>
      <c r="BQ23" s="439"/>
      <c r="BR23" s="439"/>
      <c r="BS23" s="439"/>
      <c r="BT23" s="443">
        <f t="shared" si="3"/>
        <v>2</v>
      </c>
      <c r="BU23" s="304">
        <f t="shared" si="4"/>
        <v>8</v>
      </c>
    </row>
    <row r="24" spans="1:77" s="1" customFormat="1" ht="16.5" thickBot="1" thickTop="1">
      <c r="A24" s="247" t="str">
        <f t="shared" si="1"/>
        <v>Pnz1-IV-</v>
      </c>
      <c r="B24" s="201"/>
      <c r="C24" s="240"/>
      <c r="D24" s="202"/>
      <c r="E24" s="203" t="s">
        <v>12</v>
      </c>
      <c r="F24" s="275" t="s">
        <v>162</v>
      </c>
      <c r="G24" s="162"/>
      <c r="H24" s="31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15">
        <f>SUMIF(BV26:BV31,"&lt;&gt;n",BT26:BT31)</f>
        <v>6</v>
      </c>
      <c r="BU24" s="8">
        <f>SUMIF(BV26:BV31,"&lt;&gt;n",BU26:BU31)</f>
        <v>40</v>
      </c>
      <c r="BV24" s="3" t="s">
        <v>119</v>
      </c>
      <c r="BW24" s="243">
        <f aca="true" t="shared" si="5" ref="BW24:BW31">IF(BV24&lt;&gt;"s","n","")</f>
      </c>
      <c r="BY24" s="390"/>
    </row>
    <row r="25" spans="1:77" s="1" customFormat="1" ht="16.5" thickBot="1" thickTop="1">
      <c r="A25" s="247" t="str">
        <f t="shared" si="1"/>
        <v>Pnz1--</v>
      </c>
      <c r="B25" s="201"/>
      <c r="C25" s="240"/>
      <c r="D25" s="202"/>
      <c r="E25" s="206"/>
      <c r="F25" s="275"/>
      <c r="G25" s="162"/>
      <c r="H25" s="31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15">
        <f>SUMIF(BV26:BV31,"&lt;&gt;s",BT26:BT31)</f>
        <v>15</v>
      </c>
      <c r="BU25" s="8">
        <f>SUMIF(BV26:BV31,"&lt;&gt;s",BU26:BU31)</f>
        <v>96</v>
      </c>
      <c r="BV25" s="3" t="s">
        <v>122</v>
      </c>
      <c r="BW25" s="243" t="str">
        <f t="shared" si="5"/>
        <v>n</v>
      </c>
      <c r="BY25" s="390"/>
    </row>
    <row r="26" spans="1:75" s="405" customFormat="1" ht="13.5" thickTop="1">
      <c r="A26" s="247" t="str">
        <f t="shared" si="1"/>
        <v>Pnz1-11-I,</v>
      </c>
      <c r="B26" s="391"/>
      <c r="C26" s="392"/>
      <c r="D26" s="393"/>
      <c r="E26" s="392">
        <v>11</v>
      </c>
      <c r="F26" s="394" t="s">
        <v>120</v>
      </c>
      <c r="G26" s="395" t="str">
        <f aca="true" t="shared" si="6" ref="G26:G31">MID(A26,1,LEN(A26)-1)</f>
        <v>Pnz1-11-I</v>
      </c>
      <c r="H26" s="396">
        <v>3</v>
      </c>
      <c r="I26" s="411"/>
      <c r="J26" s="27">
        <f>IF(I166="e",8,0)</f>
        <v>0</v>
      </c>
      <c r="K26" s="397">
        <v>8</v>
      </c>
      <c r="L26" s="409">
        <v>8</v>
      </c>
      <c r="M26" s="409"/>
      <c r="N26" s="409"/>
      <c r="O26" s="410"/>
      <c r="P26" s="400"/>
      <c r="Q26" s="397"/>
      <c r="R26" s="408">
        <f>IF(Q166="e",8,0)</f>
        <v>0</v>
      </c>
      <c r="S26" s="397"/>
      <c r="T26" s="398"/>
      <c r="U26" s="398"/>
      <c r="V26" s="398"/>
      <c r="W26" s="401"/>
      <c r="X26" s="400"/>
      <c r="Y26" s="397"/>
      <c r="Z26" s="408">
        <f>IF(Y26="e",1,0)</f>
        <v>0</v>
      </c>
      <c r="AA26" s="397"/>
      <c r="AB26" s="398"/>
      <c r="AC26" s="398"/>
      <c r="AD26" s="398"/>
      <c r="AE26" s="399"/>
      <c r="AF26" s="400"/>
      <c r="AG26" s="397"/>
      <c r="AH26" s="408">
        <f aca="true" t="shared" si="7" ref="AH26:AH31">IF(AG26="e",1,0)</f>
        <v>0</v>
      </c>
      <c r="AI26" s="397"/>
      <c r="AJ26" s="398"/>
      <c r="AK26" s="398"/>
      <c r="AL26" s="398"/>
      <c r="AM26" s="401"/>
      <c r="AN26" s="400"/>
      <c r="AO26" s="412"/>
      <c r="AP26" s="408">
        <f aca="true" t="shared" si="8" ref="AP26:AP31">IF(AO26="e",1,0)</f>
        <v>0</v>
      </c>
      <c r="AQ26" s="412"/>
      <c r="AR26" s="398"/>
      <c r="AS26" s="398"/>
      <c r="AT26" s="398"/>
      <c r="AU26" s="399"/>
      <c r="AV26" s="400"/>
      <c r="AW26" s="397"/>
      <c r="AX26" s="408">
        <f aca="true" t="shared" si="9" ref="AX26:AX31">IF(AW26="e",1,0)</f>
        <v>0</v>
      </c>
      <c r="AY26" s="397"/>
      <c r="AZ26" s="398"/>
      <c r="BA26" s="398"/>
      <c r="BB26" s="398"/>
      <c r="BC26" s="401"/>
      <c r="BD26" s="400"/>
      <c r="BE26" s="397"/>
      <c r="BF26" s="408">
        <f aca="true" t="shared" si="10" ref="BF26:BF31">IF(BE26="e",1,0)</f>
        <v>0</v>
      </c>
      <c r="BG26" s="397"/>
      <c r="BH26" s="398"/>
      <c r="BI26" s="398"/>
      <c r="BJ26" s="398"/>
      <c r="BK26" s="399"/>
      <c r="BL26" s="396"/>
      <c r="BM26" s="402"/>
      <c r="BN26" s="408">
        <f aca="true" t="shared" si="11" ref="BN26:BN31">IF(BM26="e",1,0)</f>
        <v>0</v>
      </c>
      <c r="BO26" s="398"/>
      <c r="BP26" s="401"/>
      <c r="BQ26" s="401"/>
      <c r="BR26" s="401"/>
      <c r="BS26" s="401"/>
      <c r="BT26" s="403">
        <f aca="true" t="shared" si="12" ref="BT26:BT31">SUM(H26,P26,X26,AF26,AN26,AV26,BD26,BL26)</f>
        <v>3</v>
      </c>
      <c r="BU26" s="404">
        <f aca="true" t="shared" si="13" ref="BU26:BU31">SUM(K26:O26,S26:W26,AA26:AE26,AI26:AM26,AQ26:AU26,AY26:BC26,BG26:BK26,BO26:BS26)</f>
        <v>16</v>
      </c>
      <c r="BV26" s="405" t="s">
        <v>122</v>
      </c>
      <c r="BW26" s="405" t="str">
        <f t="shared" si="5"/>
        <v>n</v>
      </c>
    </row>
    <row r="27" spans="1:75" s="405" customFormat="1" ht="12.75">
      <c r="A27" s="247" t="str">
        <f t="shared" si="1"/>
        <v>Pnz1-12-II,</v>
      </c>
      <c r="B27" s="391"/>
      <c r="C27" s="392"/>
      <c r="D27" s="393"/>
      <c r="E27" s="392">
        <v>12</v>
      </c>
      <c r="F27" s="394" t="s">
        <v>63</v>
      </c>
      <c r="G27" s="395" t="str">
        <f t="shared" si="6"/>
        <v>Pnz1-12-II</v>
      </c>
      <c r="H27" s="396"/>
      <c r="I27" s="4"/>
      <c r="J27" s="27">
        <f>IF(I167="e",8,0)</f>
        <v>0</v>
      </c>
      <c r="K27" s="4"/>
      <c r="L27" s="24"/>
      <c r="M27" s="409"/>
      <c r="N27" s="409"/>
      <c r="O27" s="410"/>
      <c r="P27" s="400">
        <v>2</v>
      </c>
      <c r="Q27" s="397"/>
      <c r="R27" s="408">
        <f>IF(Q167="e",8,0)</f>
        <v>0</v>
      </c>
      <c r="S27" s="397">
        <v>8</v>
      </c>
      <c r="T27" s="398">
        <v>8</v>
      </c>
      <c r="U27" s="398"/>
      <c r="V27" s="398"/>
      <c r="W27" s="401"/>
      <c r="X27" s="400"/>
      <c r="Y27" s="397"/>
      <c r="Z27" s="408">
        <f>IF(Y27="e",1,0)</f>
        <v>0</v>
      </c>
      <c r="AA27" s="397"/>
      <c r="AB27" s="398"/>
      <c r="AC27" s="398"/>
      <c r="AD27" s="398"/>
      <c r="AE27" s="399"/>
      <c r="AF27" s="400"/>
      <c r="AG27" s="397"/>
      <c r="AH27" s="408">
        <f t="shared" si="7"/>
        <v>0</v>
      </c>
      <c r="AI27" s="397"/>
      <c r="AJ27" s="398"/>
      <c r="AK27" s="398"/>
      <c r="AL27" s="398"/>
      <c r="AM27" s="401"/>
      <c r="AN27" s="400"/>
      <c r="AO27" s="397"/>
      <c r="AP27" s="408">
        <f t="shared" si="8"/>
        <v>0</v>
      </c>
      <c r="AQ27" s="397"/>
      <c r="AR27" s="398"/>
      <c r="AS27" s="398"/>
      <c r="AT27" s="398"/>
      <c r="AU27" s="399"/>
      <c r="AV27" s="400"/>
      <c r="AW27" s="397"/>
      <c r="AX27" s="408">
        <f t="shared" si="9"/>
        <v>0</v>
      </c>
      <c r="AY27" s="397"/>
      <c r="AZ27" s="398"/>
      <c r="BA27" s="398"/>
      <c r="BB27" s="398"/>
      <c r="BC27" s="401"/>
      <c r="BD27" s="400"/>
      <c r="BE27" s="397"/>
      <c r="BF27" s="408">
        <f t="shared" si="10"/>
        <v>0</v>
      </c>
      <c r="BG27" s="397"/>
      <c r="BH27" s="398"/>
      <c r="BI27" s="398"/>
      <c r="BJ27" s="398"/>
      <c r="BK27" s="399"/>
      <c r="BL27" s="396"/>
      <c r="BM27" s="402"/>
      <c r="BN27" s="408">
        <f t="shared" si="11"/>
        <v>0</v>
      </c>
      <c r="BO27" s="398"/>
      <c r="BP27" s="401"/>
      <c r="BQ27" s="401"/>
      <c r="BR27" s="401"/>
      <c r="BS27" s="401"/>
      <c r="BT27" s="403">
        <f t="shared" si="12"/>
        <v>2</v>
      </c>
      <c r="BU27" s="404">
        <f t="shared" si="13"/>
        <v>16</v>
      </c>
      <c r="BW27" s="405" t="str">
        <f t="shared" si="5"/>
        <v>n</v>
      </c>
    </row>
    <row r="28" spans="1:75" s="405" customFormat="1" ht="12.75">
      <c r="A28" s="247" t="str">
        <f t="shared" si="1"/>
        <v>Pnz1-13-II,</v>
      </c>
      <c r="B28" s="391"/>
      <c r="C28" s="392"/>
      <c r="D28" s="393"/>
      <c r="E28" s="392">
        <v>13</v>
      </c>
      <c r="F28" s="394" t="s">
        <v>64</v>
      </c>
      <c r="G28" s="395" t="str">
        <f t="shared" si="6"/>
        <v>Pnz1-13-II</v>
      </c>
      <c r="H28" s="396"/>
      <c r="I28" s="397"/>
      <c r="J28" s="27">
        <f>IF(I168="e",8,0)</f>
        <v>0</v>
      </c>
      <c r="K28" s="397"/>
      <c r="L28" s="398"/>
      <c r="M28" s="398"/>
      <c r="N28" s="398"/>
      <c r="O28" s="399"/>
      <c r="P28" s="400">
        <v>2</v>
      </c>
      <c r="Q28" s="397"/>
      <c r="R28" s="397">
        <f>IF(Q168="e",8,0)</f>
        <v>0</v>
      </c>
      <c r="S28" s="397">
        <v>8</v>
      </c>
      <c r="T28" s="398"/>
      <c r="U28" s="398">
        <v>8</v>
      </c>
      <c r="V28" s="398"/>
      <c r="W28" s="401"/>
      <c r="X28" s="400"/>
      <c r="Y28" s="397"/>
      <c r="Z28" s="397">
        <f>IF(Y28="e",1,0)</f>
        <v>0</v>
      </c>
      <c r="AA28" s="397"/>
      <c r="AB28" s="398"/>
      <c r="AC28" s="398"/>
      <c r="AD28" s="398"/>
      <c r="AE28" s="399"/>
      <c r="AF28" s="400"/>
      <c r="AG28" s="397"/>
      <c r="AH28" s="397">
        <f t="shared" si="7"/>
        <v>0</v>
      </c>
      <c r="AI28" s="397"/>
      <c r="AJ28" s="398"/>
      <c r="AK28" s="398"/>
      <c r="AL28" s="398"/>
      <c r="AM28" s="401"/>
      <c r="AN28" s="400"/>
      <c r="AO28" s="397"/>
      <c r="AP28" s="397">
        <f t="shared" si="8"/>
        <v>0</v>
      </c>
      <c r="AQ28" s="397"/>
      <c r="AR28" s="398"/>
      <c r="AS28" s="398"/>
      <c r="AT28" s="398"/>
      <c r="AU28" s="399"/>
      <c r="AV28" s="400"/>
      <c r="AW28" s="397"/>
      <c r="AX28" s="397">
        <f t="shared" si="9"/>
        <v>0</v>
      </c>
      <c r="AY28" s="397"/>
      <c r="AZ28" s="398"/>
      <c r="BA28" s="398"/>
      <c r="BB28" s="398"/>
      <c r="BC28" s="401"/>
      <c r="BD28" s="400"/>
      <c r="BE28" s="397"/>
      <c r="BF28" s="397">
        <f t="shared" si="10"/>
        <v>0</v>
      </c>
      <c r="BG28" s="397"/>
      <c r="BH28" s="398"/>
      <c r="BI28" s="398"/>
      <c r="BJ28" s="398"/>
      <c r="BK28" s="399"/>
      <c r="BL28" s="396"/>
      <c r="BM28" s="402"/>
      <c r="BN28" s="397">
        <f t="shared" si="11"/>
        <v>0</v>
      </c>
      <c r="BO28" s="398"/>
      <c r="BP28" s="401"/>
      <c r="BQ28" s="401"/>
      <c r="BR28" s="401"/>
      <c r="BS28" s="401"/>
      <c r="BT28" s="403">
        <f t="shared" si="12"/>
        <v>2</v>
      </c>
      <c r="BU28" s="404">
        <f t="shared" si="13"/>
        <v>16</v>
      </c>
      <c r="BW28" s="405" t="str">
        <f t="shared" si="5"/>
        <v>n</v>
      </c>
    </row>
    <row r="29" spans="1:77" s="405" customFormat="1" ht="12.75">
      <c r="A29" s="247" t="str">
        <f t="shared" si="1"/>
        <v>Pnz1-14-I,</v>
      </c>
      <c r="B29" s="391"/>
      <c r="C29" s="413"/>
      <c r="D29" s="393"/>
      <c r="E29" s="413">
        <v>14</v>
      </c>
      <c r="F29" s="420" t="s">
        <v>121</v>
      </c>
      <c r="G29" s="421" t="str">
        <f t="shared" si="6"/>
        <v>Pnz1-14-I</v>
      </c>
      <c r="H29" s="422">
        <v>1</v>
      </c>
      <c r="I29" s="411"/>
      <c r="J29" s="397">
        <f>IF(I169="e",8,0)</f>
        <v>0</v>
      </c>
      <c r="K29" s="397">
        <v>8</v>
      </c>
      <c r="L29" s="398"/>
      <c r="M29" s="398"/>
      <c r="N29" s="398"/>
      <c r="O29" s="399"/>
      <c r="P29" s="400"/>
      <c r="Q29" s="397"/>
      <c r="R29" s="397">
        <f>IF(Q169="e",8,0)</f>
        <v>0</v>
      </c>
      <c r="S29" s="397"/>
      <c r="T29" s="398"/>
      <c r="U29" s="398"/>
      <c r="V29" s="398"/>
      <c r="W29" s="401"/>
      <c r="X29" s="400"/>
      <c r="Y29" s="397"/>
      <c r="Z29" s="397">
        <f>IF(Y29="e",1,0)</f>
        <v>0</v>
      </c>
      <c r="AA29" s="397"/>
      <c r="AB29" s="398"/>
      <c r="AC29" s="398"/>
      <c r="AD29" s="398"/>
      <c r="AE29" s="399"/>
      <c r="AF29" s="400"/>
      <c r="AG29" s="397"/>
      <c r="AH29" s="397">
        <f t="shared" si="7"/>
        <v>0</v>
      </c>
      <c r="AI29" s="397"/>
      <c r="AJ29" s="398"/>
      <c r="AK29" s="398"/>
      <c r="AL29" s="398"/>
      <c r="AM29" s="401"/>
      <c r="AN29" s="400"/>
      <c r="AO29" s="397"/>
      <c r="AP29" s="397">
        <f t="shared" si="8"/>
        <v>0</v>
      </c>
      <c r="AQ29" s="397"/>
      <c r="AR29" s="398"/>
      <c r="AS29" s="398"/>
      <c r="AT29" s="398"/>
      <c r="AU29" s="399"/>
      <c r="AV29" s="400"/>
      <c r="AW29" s="397"/>
      <c r="AX29" s="397">
        <f t="shared" si="9"/>
        <v>0</v>
      </c>
      <c r="AY29" s="397"/>
      <c r="AZ29" s="398"/>
      <c r="BA29" s="398"/>
      <c r="BB29" s="398"/>
      <c r="BC29" s="401"/>
      <c r="BD29" s="400"/>
      <c r="BE29" s="397"/>
      <c r="BF29" s="397">
        <f t="shared" si="10"/>
        <v>0</v>
      </c>
      <c r="BG29" s="397"/>
      <c r="BH29" s="398"/>
      <c r="BI29" s="398"/>
      <c r="BJ29" s="398"/>
      <c r="BK29" s="399"/>
      <c r="BL29" s="396"/>
      <c r="BM29" s="402"/>
      <c r="BN29" s="397">
        <f t="shared" si="11"/>
        <v>0</v>
      </c>
      <c r="BO29" s="398"/>
      <c r="BP29" s="401"/>
      <c r="BQ29" s="401"/>
      <c r="BR29" s="401"/>
      <c r="BS29" s="401"/>
      <c r="BT29" s="403">
        <f t="shared" si="12"/>
        <v>1</v>
      </c>
      <c r="BU29" s="404">
        <f t="shared" si="13"/>
        <v>8</v>
      </c>
      <c r="BV29" s="405" t="s">
        <v>122</v>
      </c>
      <c r="BW29" s="405" t="str">
        <f t="shared" si="5"/>
        <v>n</v>
      </c>
      <c r="BY29" s="406"/>
    </row>
    <row r="30" spans="1:77" s="311" customFormat="1" ht="12.75">
      <c r="A30" s="247" t="str">
        <f t="shared" si="1"/>
        <v>Pnz1-15-I,</v>
      </c>
      <c r="B30" s="391"/>
      <c r="C30" s="423"/>
      <c r="D30" s="393"/>
      <c r="E30" s="423">
        <v>15</v>
      </c>
      <c r="F30" s="394" t="s">
        <v>107</v>
      </c>
      <c r="G30" s="395" t="str">
        <f t="shared" si="6"/>
        <v>Pnz1-15-I</v>
      </c>
      <c r="H30" s="396">
        <v>2</v>
      </c>
      <c r="I30" s="397"/>
      <c r="J30" s="397">
        <f>IF(I30="e",8,0)</f>
        <v>0</v>
      </c>
      <c r="K30" s="397">
        <v>8</v>
      </c>
      <c r="L30" s="398"/>
      <c r="M30" s="398"/>
      <c r="N30" s="398"/>
      <c r="O30" s="399"/>
      <c r="P30" s="343"/>
      <c r="Q30" s="340"/>
      <c r="R30" s="4">
        <f>IF(Q30="e",8,0)</f>
        <v>0</v>
      </c>
      <c r="S30" s="340"/>
      <c r="T30" s="341"/>
      <c r="U30" s="341"/>
      <c r="V30" s="341"/>
      <c r="W30" s="344"/>
      <c r="X30" s="343"/>
      <c r="Y30" s="340"/>
      <c r="Z30" s="4"/>
      <c r="AA30" s="340"/>
      <c r="AB30" s="341"/>
      <c r="AC30" s="341"/>
      <c r="AD30" s="341"/>
      <c r="AE30" s="342"/>
      <c r="AF30" s="343"/>
      <c r="AG30" s="345"/>
      <c r="AH30" s="4">
        <f t="shared" si="7"/>
        <v>0</v>
      </c>
      <c r="AI30" s="345"/>
      <c r="AJ30" s="174"/>
      <c r="AK30" s="174"/>
      <c r="AL30" s="174"/>
      <c r="AM30" s="346"/>
      <c r="AN30" s="343"/>
      <c r="AO30" s="340"/>
      <c r="AP30" s="4">
        <f t="shared" si="8"/>
        <v>0</v>
      </c>
      <c r="AQ30" s="340"/>
      <c r="AR30" s="341"/>
      <c r="AS30" s="341"/>
      <c r="AT30" s="341"/>
      <c r="AU30" s="342"/>
      <c r="AV30" s="23"/>
      <c r="AW30" s="4"/>
      <c r="AX30" s="4">
        <f t="shared" si="9"/>
        <v>0</v>
      </c>
      <c r="AY30" s="4"/>
      <c r="AZ30" s="24"/>
      <c r="BA30" s="24"/>
      <c r="BB30" s="24"/>
      <c r="BC30" s="25"/>
      <c r="BD30" s="23"/>
      <c r="BE30" s="4"/>
      <c r="BF30" s="4">
        <f t="shared" si="10"/>
        <v>0</v>
      </c>
      <c r="BG30" s="4"/>
      <c r="BH30" s="24"/>
      <c r="BI30" s="24"/>
      <c r="BJ30" s="24"/>
      <c r="BK30" s="26"/>
      <c r="BL30" s="135"/>
      <c r="BM30" s="117"/>
      <c r="BN30" s="4">
        <f t="shared" si="11"/>
        <v>0</v>
      </c>
      <c r="BO30" s="24"/>
      <c r="BP30" s="25"/>
      <c r="BQ30" s="25"/>
      <c r="BR30" s="25"/>
      <c r="BS30" s="25"/>
      <c r="BT30" s="308">
        <f t="shared" si="12"/>
        <v>2</v>
      </c>
      <c r="BU30" s="178">
        <f t="shared" si="13"/>
        <v>8</v>
      </c>
      <c r="BV30" s="306"/>
      <c r="BW30" s="311" t="str">
        <f t="shared" si="5"/>
        <v>n</v>
      </c>
      <c r="BX30" s="306"/>
      <c r="BY30" s="307"/>
    </row>
    <row r="31" spans="1:77" s="405" customFormat="1" ht="13.5" thickBot="1">
      <c r="A31" s="247" t="str">
        <f t="shared" si="1"/>
        <v>Pnz1-16-II,</v>
      </c>
      <c r="B31" s="391"/>
      <c r="C31" s="392"/>
      <c r="D31" s="393"/>
      <c r="E31" s="392">
        <v>16</v>
      </c>
      <c r="F31" s="424" t="s">
        <v>123</v>
      </c>
      <c r="G31" s="425" t="str">
        <f t="shared" si="6"/>
        <v>Pnz1-16-II</v>
      </c>
      <c r="H31" s="396"/>
      <c r="I31" s="407"/>
      <c r="J31" s="407">
        <f>IF(I38="e",8,0)</f>
        <v>0</v>
      </c>
      <c r="K31" s="407"/>
      <c r="L31" s="414"/>
      <c r="M31" s="414"/>
      <c r="N31" s="414"/>
      <c r="O31" s="415"/>
      <c r="P31" s="416">
        <v>5</v>
      </c>
      <c r="Q31" s="407"/>
      <c r="R31" s="407">
        <f>IF(Q38="e",8,0)</f>
        <v>0</v>
      </c>
      <c r="S31" s="407">
        <v>16</v>
      </c>
      <c r="T31" s="414">
        <v>16</v>
      </c>
      <c r="U31" s="414"/>
      <c r="V31" s="414"/>
      <c r="W31" s="417"/>
      <c r="X31" s="334"/>
      <c r="Y31" s="335"/>
      <c r="Z31" s="324"/>
      <c r="AA31" s="324"/>
      <c r="AB31" s="325"/>
      <c r="AC31" s="325"/>
      <c r="AD31" s="325"/>
      <c r="AE31" s="326"/>
      <c r="AF31" s="416"/>
      <c r="AG31" s="407"/>
      <c r="AH31" s="407">
        <f t="shared" si="7"/>
        <v>0</v>
      </c>
      <c r="AI31" s="407"/>
      <c r="AJ31" s="414"/>
      <c r="AK31" s="407"/>
      <c r="AL31" s="414"/>
      <c r="AM31" s="417"/>
      <c r="AN31" s="416"/>
      <c r="AO31" s="407"/>
      <c r="AP31" s="407">
        <f t="shared" si="8"/>
        <v>0</v>
      </c>
      <c r="AQ31" s="407"/>
      <c r="AR31" s="414"/>
      <c r="AS31" s="414"/>
      <c r="AT31" s="414"/>
      <c r="AU31" s="415"/>
      <c r="AV31" s="416"/>
      <c r="AW31" s="407"/>
      <c r="AX31" s="407">
        <f t="shared" si="9"/>
        <v>0</v>
      </c>
      <c r="AY31" s="407"/>
      <c r="AZ31" s="414"/>
      <c r="BA31" s="414"/>
      <c r="BB31" s="414"/>
      <c r="BC31" s="417"/>
      <c r="BD31" s="416"/>
      <c r="BE31" s="407"/>
      <c r="BF31" s="407">
        <f t="shared" si="10"/>
        <v>0</v>
      </c>
      <c r="BG31" s="407"/>
      <c r="BH31" s="414"/>
      <c r="BI31" s="414"/>
      <c r="BJ31" s="414"/>
      <c r="BK31" s="415"/>
      <c r="BL31" s="418"/>
      <c r="BM31" s="419"/>
      <c r="BN31" s="407">
        <f t="shared" si="11"/>
        <v>0</v>
      </c>
      <c r="BO31" s="414"/>
      <c r="BP31" s="417"/>
      <c r="BQ31" s="417"/>
      <c r="BR31" s="417"/>
      <c r="BS31" s="401"/>
      <c r="BT31" s="403">
        <f t="shared" si="12"/>
        <v>5</v>
      </c>
      <c r="BU31" s="404">
        <f t="shared" si="13"/>
        <v>32</v>
      </c>
      <c r="BV31" s="405" t="s">
        <v>122</v>
      </c>
      <c r="BW31" s="405" t="str">
        <f t="shared" si="5"/>
        <v>n</v>
      </c>
      <c r="BY31" s="406"/>
    </row>
    <row r="32" spans="1:77" s="252" customFormat="1" ht="16.5" thickBot="1" thickTop="1">
      <c r="A32" s="247" t="str">
        <f t="shared" si="1"/>
        <v>Pnz1-V-</v>
      </c>
      <c r="B32" s="248"/>
      <c r="C32" s="248"/>
      <c r="D32" s="304"/>
      <c r="E32" s="203" t="s">
        <v>13</v>
      </c>
      <c r="F32" s="275" t="s">
        <v>38</v>
      </c>
      <c r="G32" s="162"/>
      <c r="H32" s="293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309">
        <f>SUMIF(BV34:BV70,"&lt;&gt;n",BT34:BT70)</f>
        <v>107</v>
      </c>
      <c r="BU32" s="310">
        <f>SUMIF(BV34:BV70,"&lt;&gt;n",BU34:BU70)</f>
        <v>946</v>
      </c>
      <c r="BV32" s="306" t="s">
        <v>119</v>
      </c>
      <c r="BW32" s="305">
        <f t="shared" si="0"/>
      </c>
      <c r="BX32" s="306"/>
      <c r="BY32" s="307"/>
    </row>
    <row r="33" spans="1:77" s="252" customFormat="1" ht="16.5" thickBot="1" thickTop="1">
      <c r="A33" s="247" t="str">
        <f t="shared" si="1"/>
        <v>Pnz1--</v>
      </c>
      <c r="B33" s="248"/>
      <c r="C33" s="248"/>
      <c r="D33" s="304"/>
      <c r="E33" s="206"/>
      <c r="F33" s="275"/>
      <c r="G33" s="162"/>
      <c r="H33" s="293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309">
        <f>SUMIF(BV34:BV70,"&lt;&gt;s",BT34:BT70)</f>
        <v>151</v>
      </c>
      <c r="BU33" s="310">
        <f>SUMIF(BV34:BV70,"&lt;&gt;s",BU34:BU70)</f>
        <v>1266</v>
      </c>
      <c r="BV33" s="306" t="s">
        <v>122</v>
      </c>
      <c r="BW33" s="305" t="str">
        <f t="shared" si="0"/>
        <v>n</v>
      </c>
      <c r="BX33" s="306"/>
      <c r="BY33" s="307"/>
    </row>
    <row r="34" spans="1:77" s="311" customFormat="1" ht="13.5" thickTop="1">
      <c r="A34" s="247" t="str">
        <f t="shared" si="1"/>
        <v>Pnz1-17-III,</v>
      </c>
      <c r="B34" s="319"/>
      <c r="C34" s="320"/>
      <c r="D34" s="304"/>
      <c r="E34" s="320">
        <v>17</v>
      </c>
      <c r="F34" s="321" t="s">
        <v>47</v>
      </c>
      <c r="G34" s="322" t="str">
        <f aca="true" t="shared" si="14" ref="G34:G70">MID(A34,1,LEN(A34)-1)</f>
        <v>Pnz1-17-III</v>
      </c>
      <c r="H34" s="323"/>
      <c r="I34" s="324"/>
      <c r="J34" s="324"/>
      <c r="K34" s="324"/>
      <c r="L34" s="325"/>
      <c r="M34" s="325"/>
      <c r="N34" s="325"/>
      <c r="O34" s="326"/>
      <c r="P34" s="327"/>
      <c r="Q34" s="324"/>
      <c r="R34" s="324">
        <f>IF(Q34="e",8,0)</f>
        <v>0</v>
      </c>
      <c r="S34" s="324"/>
      <c r="T34" s="325"/>
      <c r="U34" s="325"/>
      <c r="V34" s="325"/>
      <c r="W34" s="328"/>
      <c r="X34" s="327">
        <v>3</v>
      </c>
      <c r="Y34" s="324"/>
      <c r="Z34" s="324">
        <f aca="true" t="shared" si="15" ref="Z34:Z44">IF(Y34="e",1,0)</f>
        <v>0</v>
      </c>
      <c r="AA34" s="324">
        <v>8</v>
      </c>
      <c r="AB34" s="325"/>
      <c r="AC34" s="325">
        <v>16</v>
      </c>
      <c r="AD34" s="325"/>
      <c r="AE34" s="326"/>
      <c r="AF34" s="327"/>
      <c r="AG34" s="324"/>
      <c r="AH34" s="324">
        <f aca="true" t="shared" si="16" ref="AH34:AH44">IF(AG34="e",1,0)</f>
        <v>0</v>
      </c>
      <c r="AI34" s="324"/>
      <c r="AJ34" s="325"/>
      <c r="AK34" s="325"/>
      <c r="AL34" s="325"/>
      <c r="AM34" s="328"/>
      <c r="AN34" s="327"/>
      <c r="AO34" s="324"/>
      <c r="AP34" s="324">
        <f aca="true" t="shared" si="17" ref="AP34:AP70">IF(AO34="e",1,0)</f>
        <v>0</v>
      </c>
      <c r="AQ34" s="324"/>
      <c r="AR34" s="325"/>
      <c r="AS34" s="325"/>
      <c r="AT34" s="325"/>
      <c r="AU34" s="326"/>
      <c r="AV34" s="327"/>
      <c r="AW34" s="324"/>
      <c r="AX34" s="324">
        <f aca="true" t="shared" si="18" ref="AX34:AX44">IF(AW34="e",1,0)</f>
        <v>0</v>
      </c>
      <c r="AY34" s="324"/>
      <c r="AZ34" s="325"/>
      <c r="BA34" s="325"/>
      <c r="BB34" s="325"/>
      <c r="BC34" s="328"/>
      <c r="BD34" s="327"/>
      <c r="BE34" s="324"/>
      <c r="BF34" s="324">
        <f aca="true" t="shared" si="19" ref="BF34:BF44">IF(BE34="e",1,0)</f>
        <v>0</v>
      </c>
      <c r="BG34" s="324"/>
      <c r="BH34" s="325"/>
      <c r="BI34" s="325"/>
      <c r="BJ34" s="325"/>
      <c r="BK34" s="326"/>
      <c r="BL34" s="337"/>
      <c r="BM34" s="338"/>
      <c r="BN34" s="324">
        <f aca="true" t="shared" si="20" ref="BN34:BN44">IF(BM34="e",1,0)</f>
        <v>0</v>
      </c>
      <c r="BO34" s="325"/>
      <c r="BP34" s="328"/>
      <c r="BQ34" s="328"/>
      <c r="BR34" s="328"/>
      <c r="BS34" s="328"/>
      <c r="BT34" s="339">
        <f aca="true" t="shared" si="21" ref="BT34:BT70">SUM(H34,P34,X34,AF34,AN34,AV34,BD34,BL34)</f>
        <v>3</v>
      </c>
      <c r="BU34" s="318">
        <f aca="true" t="shared" si="22" ref="BU34:BU69">SUM(K34:O34,S34:W34,AA34:AE34,AI34:AM34,AQ34:AU34,AY34:BC34,BG34:BK34,BO34:BS34)</f>
        <v>24</v>
      </c>
      <c r="BW34" s="311" t="str">
        <f t="shared" si="0"/>
        <v>n</v>
      </c>
      <c r="BY34" s="329"/>
    </row>
    <row r="35" spans="1:77" s="311" customFormat="1" ht="12.75">
      <c r="A35" s="247" t="str">
        <f t="shared" si="1"/>
        <v>Pnz1-18-III,IV,</v>
      </c>
      <c r="B35" s="319"/>
      <c r="C35" s="330"/>
      <c r="D35" s="304"/>
      <c r="E35" s="330">
        <v>18</v>
      </c>
      <c r="F35" s="331" t="s">
        <v>48</v>
      </c>
      <c r="G35" s="332" t="str">
        <f t="shared" si="14"/>
        <v>Pnz1-18-III,IV</v>
      </c>
      <c r="H35" s="333"/>
      <c r="I35" s="324"/>
      <c r="J35" s="18"/>
      <c r="K35" s="324"/>
      <c r="L35" s="325"/>
      <c r="M35" s="325"/>
      <c r="N35" s="325"/>
      <c r="O35" s="326"/>
      <c r="P35" s="327"/>
      <c r="Q35" s="324"/>
      <c r="R35" s="18"/>
      <c r="S35" s="324"/>
      <c r="T35" s="325"/>
      <c r="U35" s="325"/>
      <c r="V35" s="325"/>
      <c r="W35" s="328"/>
      <c r="X35" s="334">
        <v>2</v>
      </c>
      <c r="Y35" s="335"/>
      <c r="Z35" s="18">
        <f t="shared" si="15"/>
        <v>0</v>
      </c>
      <c r="AA35" s="324">
        <v>8</v>
      </c>
      <c r="AB35" s="325"/>
      <c r="AC35" s="325"/>
      <c r="AD35" s="325"/>
      <c r="AE35" s="326">
        <v>8</v>
      </c>
      <c r="AF35" s="327">
        <v>3</v>
      </c>
      <c r="AG35" s="324" t="s">
        <v>124</v>
      </c>
      <c r="AH35" s="18">
        <f t="shared" si="16"/>
        <v>1</v>
      </c>
      <c r="AI35" s="324">
        <v>8</v>
      </c>
      <c r="AJ35" s="325"/>
      <c r="AK35" s="324"/>
      <c r="AL35" s="325"/>
      <c r="AM35" s="328">
        <v>8</v>
      </c>
      <c r="AN35" s="327"/>
      <c r="AO35" s="324"/>
      <c r="AP35" s="18">
        <f t="shared" si="17"/>
        <v>0</v>
      </c>
      <c r="AQ35" s="324"/>
      <c r="AR35" s="325"/>
      <c r="AS35" s="325"/>
      <c r="AT35" s="325"/>
      <c r="AU35" s="326"/>
      <c r="AV35" s="327"/>
      <c r="AW35" s="4"/>
      <c r="AX35" s="4">
        <f>IF(AW35="e",1,0)</f>
        <v>0</v>
      </c>
      <c r="AY35" s="4"/>
      <c r="AZ35" s="325"/>
      <c r="BA35" s="325"/>
      <c r="BB35" s="325"/>
      <c r="BC35" s="328"/>
      <c r="BD35" s="327"/>
      <c r="BE35" s="324"/>
      <c r="BF35" s="18">
        <f t="shared" si="19"/>
        <v>0</v>
      </c>
      <c r="BG35" s="324"/>
      <c r="BH35" s="325"/>
      <c r="BI35" s="325"/>
      <c r="BJ35" s="325"/>
      <c r="BK35" s="326"/>
      <c r="BL35" s="337"/>
      <c r="BM35" s="338"/>
      <c r="BN35" s="18">
        <f t="shared" si="20"/>
        <v>0</v>
      </c>
      <c r="BO35" s="325"/>
      <c r="BP35" s="328"/>
      <c r="BQ35" s="328"/>
      <c r="BR35" s="328"/>
      <c r="BS35" s="328"/>
      <c r="BT35" s="339">
        <f t="shared" si="21"/>
        <v>5</v>
      </c>
      <c r="BU35" s="318">
        <f t="shared" si="22"/>
        <v>32</v>
      </c>
      <c r="BV35" s="311" t="s">
        <v>122</v>
      </c>
      <c r="BW35" s="311" t="str">
        <f t="shared" si="0"/>
        <v>n</v>
      </c>
      <c r="BX35" s="306"/>
      <c r="BY35" s="307"/>
    </row>
    <row r="36" spans="1:77" s="311" customFormat="1" ht="12.75">
      <c r="A36" s="247" t="str">
        <f t="shared" si="1"/>
        <v>Pnz1-19-III,</v>
      </c>
      <c r="B36" s="391"/>
      <c r="C36" s="423"/>
      <c r="D36" s="393"/>
      <c r="E36" s="423">
        <v>19</v>
      </c>
      <c r="F36" s="394" t="s">
        <v>107</v>
      </c>
      <c r="G36" s="395" t="str">
        <f t="shared" si="14"/>
        <v>Pnz1-19-III</v>
      </c>
      <c r="H36" s="396"/>
      <c r="I36" s="397"/>
      <c r="J36" s="397"/>
      <c r="K36" s="397"/>
      <c r="L36" s="398"/>
      <c r="M36" s="398"/>
      <c r="N36" s="398"/>
      <c r="O36" s="399"/>
      <c r="P36" s="343"/>
      <c r="Q36" s="340"/>
      <c r="R36" s="4">
        <f>IF(Q36="e",8,0)</f>
        <v>0</v>
      </c>
      <c r="S36" s="340"/>
      <c r="T36" s="341"/>
      <c r="U36" s="341"/>
      <c r="V36" s="341"/>
      <c r="W36" s="344"/>
      <c r="X36" s="343">
        <v>3</v>
      </c>
      <c r="Y36" s="340"/>
      <c r="Z36" s="4">
        <f t="shared" si="15"/>
        <v>0</v>
      </c>
      <c r="AA36" s="340">
        <v>8</v>
      </c>
      <c r="AB36" s="341"/>
      <c r="AC36" s="341">
        <v>16</v>
      </c>
      <c r="AD36" s="341"/>
      <c r="AE36" s="342"/>
      <c r="AF36" s="343"/>
      <c r="AG36" s="345"/>
      <c r="AH36" s="4">
        <f t="shared" si="16"/>
        <v>0</v>
      </c>
      <c r="AI36" s="345"/>
      <c r="AJ36" s="174"/>
      <c r="AK36" s="174"/>
      <c r="AL36" s="174"/>
      <c r="AM36" s="346"/>
      <c r="AN36" s="343"/>
      <c r="AO36" s="340"/>
      <c r="AP36" s="4">
        <f t="shared" si="17"/>
        <v>0</v>
      </c>
      <c r="AQ36" s="340"/>
      <c r="AR36" s="341"/>
      <c r="AS36" s="341"/>
      <c r="AT36" s="341"/>
      <c r="AU36" s="342"/>
      <c r="AV36" s="23"/>
      <c r="AW36" s="4"/>
      <c r="AX36" s="4">
        <f t="shared" si="18"/>
        <v>0</v>
      </c>
      <c r="AY36" s="4"/>
      <c r="AZ36" s="24"/>
      <c r="BA36" s="24"/>
      <c r="BB36" s="24"/>
      <c r="BC36" s="25"/>
      <c r="BD36" s="23"/>
      <c r="BE36" s="4"/>
      <c r="BF36" s="4">
        <f t="shared" si="19"/>
        <v>0</v>
      </c>
      <c r="BG36" s="4"/>
      <c r="BH36" s="24"/>
      <c r="BI36" s="24"/>
      <c r="BJ36" s="24"/>
      <c r="BK36" s="26"/>
      <c r="BL36" s="135"/>
      <c r="BM36" s="117"/>
      <c r="BN36" s="4">
        <f t="shared" si="20"/>
        <v>0</v>
      </c>
      <c r="BO36" s="24"/>
      <c r="BP36" s="25"/>
      <c r="BQ36" s="25"/>
      <c r="BR36" s="25"/>
      <c r="BS36" s="25"/>
      <c r="BT36" s="308">
        <f t="shared" si="21"/>
        <v>3</v>
      </c>
      <c r="BU36" s="178">
        <f t="shared" si="22"/>
        <v>24</v>
      </c>
      <c r="BV36" s="306"/>
      <c r="BW36" s="311" t="str">
        <f t="shared" si="0"/>
        <v>n</v>
      </c>
      <c r="BX36" s="306"/>
      <c r="BY36" s="307"/>
    </row>
    <row r="37" spans="1:77" s="311" customFormat="1" ht="12.75">
      <c r="A37" s="247" t="str">
        <f t="shared" si="1"/>
        <v>Pnz1-20-IV,</v>
      </c>
      <c r="B37" s="319"/>
      <c r="C37" s="347"/>
      <c r="D37" s="304"/>
      <c r="E37" s="347">
        <v>20</v>
      </c>
      <c r="F37" s="331" t="s">
        <v>58</v>
      </c>
      <c r="G37" s="332" t="str">
        <f t="shared" si="14"/>
        <v>Pnz1-20-IV</v>
      </c>
      <c r="H37" s="333"/>
      <c r="I37" s="324"/>
      <c r="J37" s="324">
        <f>IF(I37="e",8,0)</f>
        <v>0</v>
      </c>
      <c r="K37" s="324"/>
      <c r="L37" s="325"/>
      <c r="M37" s="325"/>
      <c r="N37" s="325"/>
      <c r="O37" s="326"/>
      <c r="P37" s="343"/>
      <c r="Q37" s="340"/>
      <c r="R37" s="324"/>
      <c r="S37" s="340"/>
      <c r="T37" s="341"/>
      <c r="U37" s="341"/>
      <c r="V37" s="341"/>
      <c r="W37" s="344"/>
      <c r="X37" s="343"/>
      <c r="Y37" s="324"/>
      <c r="Z37" s="324"/>
      <c r="AA37" s="324"/>
      <c r="AB37" s="325"/>
      <c r="AC37" s="325"/>
      <c r="AD37" s="325"/>
      <c r="AE37" s="326"/>
      <c r="AF37" s="327">
        <v>2</v>
      </c>
      <c r="AG37" s="324"/>
      <c r="AH37" s="324">
        <v>0</v>
      </c>
      <c r="AI37" s="324">
        <v>8</v>
      </c>
      <c r="AJ37" s="325"/>
      <c r="AK37" s="324">
        <v>8</v>
      </c>
      <c r="AL37" s="325"/>
      <c r="AM37" s="328"/>
      <c r="AN37" s="327"/>
      <c r="AO37" s="324"/>
      <c r="AP37" s="324">
        <f t="shared" si="17"/>
        <v>0</v>
      </c>
      <c r="AQ37" s="324"/>
      <c r="AR37" s="325"/>
      <c r="AS37" s="325"/>
      <c r="AT37" s="325"/>
      <c r="AU37" s="326"/>
      <c r="AV37" s="327"/>
      <c r="AW37" s="324"/>
      <c r="AX37" s="324">
        <f t="shared" si="18"/>
        <v>0</v>
      </c>
      <c r="AY37" s="324"/>
      <c r="AZ37" s="325"/>
      <c r="BA37" s="325"/>
      <c r="BB37" s="325"/>
      <c r="BC37" s="328"/>
      <c r="BD37" s="327"/>
      <c r="BE37" s="324"/>
      <c r="BF37" s="324">
        <f t="shared" si="19"/>
        <v>0</v>
      </c>
      <c r="BG37" s="324"/>
      <c r="BH37" s="325"/>
      <c r="BI37" s="325"/>
      <c r="BJ37" s="325"/>
      <c r="BK37" s="326"/>
      <c r="BL37" s="337"/>
      <c r="BM37" s="338"/>
      <c r="BN37" s="324">
        <f t="shared" si="20"/>
        <v>0</v>
      </c>
      <c r="BO37" s="325"/>
      <c r="BP37" s="328"/>
      <c r="BQ37" s="328"/>
      <c r="BR37" s="328"/>
      <c r="BS37" s="328"/>
      <c r="BT37" s="339">
        <f t="shared" si="21"/>
        <v>2</v>
      </c>
      <c r="BU37" s="318">
        <f t="shared" si="22"/>
        <v>16</v>
      </c>
      <c r="BW37" s="311" t="str">
        <f t="shared" si="0"/>
        <v>n</v>
      </c>
      <c r="BY37" s="329"/>
    </row>
    <row r="38" spans="1:77" s="311" customFormat="1" ht="12.75">
      <c r="A38" s="247" t="str">
        <f t="shared" si="1"/>
        <v>Pnz1-21-IV,</v>
      </c>
      <c r="B38" s="319"/>
      <c r="C38" s="347"/>
      <c r="D38" s="304"/>
      <c r="E38" s="347">
        <v>21</v>
      </c>
      <c r="F38" s="334" t="s">
        <v>96</v>
      </c>
      <c r="G38" s="426" t="str">
        <f t="shared" si="14"/>
        <v>Pnz1-21-IV</v>
      </c>
      <c r="H38" s="333"/>
      <c r="I38" s="340"/>
      <c r="J38" s="340">
        <f>IF(I38="e",8,0)</f>
        <v>0</v>
      </c>
      <c r="K38" s="340"/>
      <c r="L38" s="341"/>
      <c r="M38" s="341"/>
      <c r="N38" s="325"/>
      <c r="O38" s="326"/>
      <c r="P38" s="343"/>
      <c r="Q38" s="340"/>
      <c r="R38" s="340"/>
      <c r="S38" s="340"/>
      <c r="T38" s="341"/>
      <c r="U38" s="325"/>
      <c r="V38" s="325"/>
      <c r="W38" s="328"/>
      <c r="X38" s="343"/>
      <c r="Y38" s="324"/>
      <c r="Z38" s="340"/>
      <c r="AA38" s="324"/>
      <c r="AB38" s="325"/>
      <c r="AC38" s="325"/>
      <c r="AD38" s="325"/>
      <c r="AE38" s="326"/>
      <c r="AF38" s="327">
        <v>2</v>
      </c>
      <c r="AG38" s="324"/>
      <c r="AH38" s="340">
        <v>0</v>
      </c>
      <c r="AI38" s="324">
        <v>8</v>
      </c>
      <c r="AJ38" s="325"/>
      <c r="AK38" s="324">
        <v>16</v>
      </c>
      <c r="AL38" s="325"/>
      <c r="AM38" s="328"/>
      <c r="AN38" s="327"/>
      <c r="AO38" s="324"/>
      <c r="AP38" s="340">
        <f t="shared" si="17"/>
        <v>0</v>
      </c>
      <c r="AQ38" s="324"/>
      <c r="AR38" s="325"/>
      <c r="AS38" s="325"/>
      <c r="AT38" s="325"/>
      <c r="AU38" s="326"/>
      <c r="AV38" s="327"/>
      <c r="AW38" s="324"/>
      <c r="AX38" s="340">
        <f t="shared" si="18"/>
        <v>0</v>
      </c>
      <c r="AY38" s="324"/>
      <c r="AZ38" s="325"/>
      <c r="BA38" s="325"/>
      <c r="BB38" s="325"/>
      <c r="BC38" s="328"/>
      <c r="BD38" s="327"/>
      <c r="BE38" s="324"/>
      <c r="BF38" s="340">
        <f t="shared" si="19"/>
        <v>0</v>
      </c>
      <c r="BG38" s="324"/>
      <c r="BH38" s="325"/>
      <c r="BI38" s="325"/>
      <c r="BJ38" s="325"/>
      <c r="BK38" s="326"/>
      <c r="BL38" s="337"/>
      <c r="BM38" s="338"/>
      <c r="BN38" s="340">
        <f t="shared" si="20"/>
        <v>0</v>
      </c>
      <c r="BO38" s="325"/>
      <c r="BP38" s="328"/>
      <c r="BQ38" s="328"/>
      <c r="BR38" s="328"/>
      <c r="BS38" s="344"/>
      <c r="BT38" s="339">
        <f t="shared" si="21"/>
        <v>2</v>
      </c>
      <c r="BU38" s="318">
        <f t="shared" si="22"/>
        <v>24</v>
      </c>
      <c r="BW38" s="311" t="str">
        <f t="shared" si="0"/>
        <v>n</v>
      </c>
      <c r="BY38" s="329"/>
    </row>
    <row r="39" spans="1:77" s="311" customFormat="1" ht="12.75">
      <c r="A39" s="247" t="str">
        <f t="shared" si="1"/>
        <v>Pnz1-22-IV,</v>
      </c>
      <c r="B39" s="319"/>
      <c r="C39" s="347"/>
      <c r="D39" s="304"/>
      <c r="E39" s="347">
        <v>22</v>
      </c>
      <c r="F39" s="334" t="s">
        <v>95</v>
      </c>
      <c r="G39" s="426" t="str">
        <f t="shared" si="14"/>
        <v>Pnz1-22-IV</v>
      </c>
      <c r="H39" s="333"/>
      <c r="I39" s="340"/>
      <c r="J39" s="340">
        <f>IF(I39="e",8,0)</f>
        <v>0</v>
      </c>
      <c r="K39" s="340"/>
      <c r="L39" s="341"/>
      <c r="M39" s="341"/>
      <c r="N39" s="325"/>
      <c r="O39" s="326"/>
      <c r="P39" s="327"/>
      <c r="Q39" s="324"/>
      <c r="R39" s="340"/>
      <c r="S39" s="324"/>
      <c r="T39" s="325"/>
      <c r="U39" s="325"/>
      <c r="V39" s="325"/>
      <c r="W39" s="328"/>
      <c r="X39" s="343"/>
      <c r="Y39" s="324"/>
      <c r="Z39" s="340"/>
      <c r="AA39" s="324"/>
      <c r="AB39" s="325"/>
      <c r="AC39" s="325"/>
      <c r="AD39" s="325"/>
      <c r="AE39" s="326"/>
      <c r="AF39" s="327">
        <v>1</v>
      </c>
      <c r="AG39" s="324"/>
      <c r="AH39" s="340">
        <v>0</v>
      </c>
      <c r="AI39" s="324">
        <v>16</v>
      </c>
      <c r="AJ39" s="325"/>
      <c r="AK39" s="324"/>
      <c r="AL39" s="325"/>
      <c r="AM39" s="328"/>
      <c r="AN39" s="327"/>
      <c r="AO39" s="324"/>
      <c r="AP39" s="340">
        <f t="shared" si="17"/>
        <v>0</v>
      </c>
      <c r="AQ39" s="324"/>
      <c r="AR39" s="325"/>
      <c r="AS39" s="325"/>
      <c r="AT39" s="325"/>
      <c r="AU39" s="326"/>
      <c r="AV39" s="327"/>
      <c r="AW39" s="324"/>
      <c r="AX39" s="340">
        <f t="shared" si="18"/>
        <v>0</v>
      </c>
      <c r="AY39" s="324"/>
      <c r="AZ39" s="325"/>
      <c r="BA39" s="325"/>
      <c r="BB39" s="325"/>
      <c r="BC39" s="328"/>
      <c r="BD39" s="327"/>
      <c r="BE39" s="324"/>
      <c r="BF39" s="340">
        <f t="shared" si="19"/>
        <v>0</v>
      </c>
      <c r="BG39" s="324"/>
      <c r="BH39" s="325"/>
      <c r="BI39" s="325"/>
      <c r="BJ39" s="325"/>
      <c r="BK39" s="326"/>
      <c r="BL39" s="337"/>
      <c r="BM39" s="338"/>
      <c r="BN39" s="340">
        <f t="shared" si="20"/>
        <v>0</v>
      </c>
      <c r="BO39" s="325"/>
      <c r="BP39" s="328"/>
      <c r="BQ39" s="328"/>
      <c r="BR39" s="328"/>
      <c r="BS39" s="344"/>
      <c r="BT39" s="339">
        <f t="shared" si="21"/>
        <v>1</v>
      </c>
      <c r="BU39" s="318">
        <f t="shared" si="22"/>
        <v>16</v>
      </c>
      <c r="BW39" s="311" t="str">
        <f t="shared" si="0"/>
        <v>n</v>
      </c>
      <c r="BY39" s="329"/>
    </row>
    <row r="40" spans="1:77" s="311" customFormat="1" ht="12.75">
      <c r="A40" s="247" t="str">
        <f t="shared" si="1"/>
        <v>Pnz1-23-III,</v>
      </c>
      <c r="B40" s="319"/>
      <c r="C40" s="347"/>
      <c r="D40" s="304"/>
      <c r="E40" s="347">
        <v>23</v>
      </c>
      <c r="F40" s="334" t="s">
        <v>152</v>
      </c>
      <c r="G40" s="426" t="str">
        <f t="shared" si="14"/>
        <v>Pnz1-23-III</v>
      </c>
      <c r="H40" s="333"/>
      <c r="I40" s="335"/>
      <c r="J40" s="340">
        <f>IF(I40="e",8,0)</f>
        <v>0</v>
      </c>
      <c r="K40" s="340"/>
      <c r="L40" s="341"/>
      <c r="M40" s="341"/>
      <c r="N40" s="341"/>
      <c r="O40" s="342"/>
      <c r="P40" s="343"/>
      <c r="Q40" s="340"/>
      <c r="R40" s="340"/>
      <c r="S40" s="340"/>
      <c r="T40" s="341"/>
      <c r="U40" s="341"/>
      <c r="V40" s="341"/>
      <c r="W40" s="344"/>
      <c r="X40" s="343">
        <v>3</v>
      </c>
      <c r="Y40" s="340"/>
      <c r="Z40" s="340">
        <v>0</v>
      </c>
      <c r="AA40" s="340">
        <v>8</v>
      </c>
      <c r="AB40" s="341"/>
      <c r="AC40" s="341">
        <v>16</v>
      </c>
      <c r="AD40" s="341"/>
      <c r="AE40" s="342"/>
      <c r="AF40" s="343"/>
      <c r="AG40" s="340"/>
      <c r="AH40" s="340">
        <f t="shared" si="16"/>
        <v>0</v>
      </c>
      <c r="AI40" s="340"/>
      <c r="AJ40" s="341"/>
      <c r="AK40" s="341"/>
      <c r="AL40" s="341"/>
      <c r="AM40" s="328"/>
      <c r="AN40" s="327"/>
      <c r="AO40" s="324"/>
      <c r="AP40" s="340">
        <f t="shared" si="17"/>
        <v>0</v>
      </c>
      <c r="AQ40" s="324"/>
      <c r="AR40" s="325"/>
      <c r="AS40" s="325"/>
      <c r="AT40" s="325"/>
      <c r="AU40" s="326"/>
      <c r="AV40" s="327"/>
      <c r="AW40" s="324"/>
      <c r="AX40" s="340">
        <f t="shared" si="18"/>
        <v>0</v>
      </c>
      <c r="AY40" s="324"/>
      <c r="AZ40" s="325"/>
      <c r="BA40" s="325"/>
      <c r="BB40" s="325"/>
      <c r="BC40" s="328"/>
      <c r="BD40" s="327"/>
      <c r="BE40" s="324"/>
      <c r="BF40" s="340">
        <f t="shared" si="19"/>
        <v>0</v>
      </c>
      <c r="BG40" s="324"/>
      <c r="BH40" s="325"/>
      <c r="BI40" s="325"/>
      <c r="BJ40" s="325"/>
      <c r="BK40" s="326"/>
      <c r="BL40" s="337"/>
      <c r="BM40" s="338"/>
      <c r="BN40" s="340">
        <f t="shared" si="20"/>
        <v>0</v>
      </c>
      <c r="BO40" s="325"/>
      <c r="BP40" s="328"/>
      <c r="BQ40" s="328"/>
      <c r="BR40" s="328"/>
      <c r="BS40" s="344"/>
      <c r="BT40" s="339">
        <f t="shared" si="21"/>
        <v>3</v>
      </c>
      <c r="BU40" s="318">
        <f t="shared" si="22"/>
        <v>24</v>
      </c>
      <c r="BW40" s="311" t="str">
        <f t="shared" si="0"/>
        <v>n</v>
      </c>
      <c r="BY40" s="329"/>
    </row>
    <row r="41" spans="1:77" s="405" customFormat="1" ht="12.75">
      <c r="A41" s="247" t="str">
        <f t="shared" si="1"/>
        <v>Pnz1-24-III,</v>
      </c>
      <c r="B41" s="391"/>
      <c r="C41" s="392"/>
      <c r="D41" s="393"/>
      <c r="E41" s="392">
        <v>24</v>
      </c>
      <c r="F41" s="424" t="s">
        <v>123</v>
      </c>
      <c r="G41" s="425" t="str">
        <f t="shared" si="14"/>
        <v>Pnz1-24-III</v>
      </c>
      <c r="H41" s="396"/>
      <c r="I41" s="407"/>
      <c r="J41" s="407">
        <f>IF(I48="e",8,0)</f>
        <v>0</v>
      </c>
      <c r="K41" s="407"/>
      <c r="L41" s="414"/>
      <c r="M41" s="414"/>
      <c r="N41" s="414"/>
      <c r="O41" s="415"/>
      <c r="P41" s="416"/>
      <c r="Q41" s="407"/>
      <c r="R41" s="407"/>
      <c r="S41" s="407"/>
      <c r="T41" s="414"/>
      <c r="U41" s="414"/>
      <c r="V41" s="414"/>
      <c r="W41" s="417"/>
      <c r="X41" s="334">
        <v>6</v>
      </c>
      <c r="Y41" s="335" t="s">
        <v>124</v>
      </c>
      <c r="Z41" s="324">
        <f t="shared" si="15"/>
        <v>1</v>
      </c>
      <c r="AA41" s="324">
        <v>16</v>
      </c>
      <c r="AB41" s="325">
        <v>16</v>
      </c>
      <c r="AC41" s="325">
        <v>16</v>
      </c>
      <c r="AD41" s="325"/>
      <c r="AE41" s="326"/>
      <c r="AF41" s="416"/>
      <c r="AG41" s="407"/>
      <c r="AH41" s="407">
        <f t="shared" si="16"/>
        <v>0</v>
      </c>
      <c r="AI41" s="407"/>
      <c r="AJ41" s="414"/>
      <c r="AK41" s="407"/>
      <c r="AL41" s="414"/>
      <c r="AM41" s="417"/>
      <c r="AN41" s="416"/>
      <c r="AO41" s="407"/>
      <c r="AP41" s="407">
        <f t="shared" si="17"/>
        <v>0</v>
      </c>
      <c r="AQ41" s="407"/>
      <c r="AR41" s="414"/>
      <c r="AS41" s="414"/>
      <c r="AT41" s="414"/>
      <c r="AU41" s="415"/>
      <c r="AV41" s="416"/>
      <c r="AW41" s="407"/>
      <c r="AX41" s="407">
        <f t="shared" si="18"/>
        <v>0</v>
      </c>
      <c r="AY41" s="407"/>
      <c r="AZ41" s="414"/>
      <c r="BA41" s="414"/>
      <c r="BB41" s="414"/>
      <c r="BC41" s="417"/>
      <c r="BD41" s="416"/>
      <c r="BE41" s="407"/>
      <c r="BF41" s="407">
        <f t="shared" si="19"/>
        <v>0</v>
      </c>
      <c r="BG41" s="407"/>
      <c r="BH41" s="414"/>
      <c r="BI41" s="414"/>
      <c r="BJ41" s="414"/>
      <c r="BK41" s="415"/>
      <c r="BL41" s="418"/>
      <c r="BM41" s="419"/>
      <c r="BN41" s="407">
        <f t="shared" si="20"/>
        <v>0</v>
      </c>
      <c r="BO41" s="414"/>
      <c r="BP41" s="417"/>
      <c r="BQ41" s="417"/>
      <c r="BR41" s="417"/>
      <c r="BS41" s="401"/>
      <c r="BT41" s="403">
        <f t="shared" si="21"/>
        <v>6</v>
      </c>
      <c r="BU41" s="404">
        <f t="shared" si="22"/>
        <v>48</v>
      </c>
      <c r="BV41" s="405" t="s">
        <v>122</v>
      </c>
      <c r="BW41" s="405" t="str">
        <f t="shared" si="0"/>
        <v>n</v>
      </c>
      <c r="BY41" s="406"/>
    </row>
    <row r="42" spans="1:77" s="311" customFormat="1" ht="12.75">
      <c r="A42" s="247" t="str">
        <f t="shared" si="1"/>
        <v>Pnz1-25-IV,</v>
      </c>
      <c r="B42" s="319"/>
      <c r="C42" s="347"/>
      <c r="D42" s="304"/>
      <c r="E42" s="347">
        <v>25</v>
      </c>
      <c r="F42" s="331" t="s">
        <v>42</v>
      </c>
      <c r="G42" s="332" t="str">
        <f t="shared" si="14"/>
        <v>Pnz1-25-IV</v>
      </c>
      <c r="H42" s="333"/>
      <c r="I42" s="324"/>
      <c r="J42" s="18">
        <f>IF(I416="e",8,0)</f>
        <v>0</v>
      </c>
      <c r="K42" s="324"/>
      <c r="L42" s="325"/>
      <c r="M42" s="325"/>
      <c r="N42" s="325"/>
      <c r="O42" s="326"/>
      <c r="P42" s="327"/>
      <c r="Q42" s="324"/>
      <c r="R42" s="18">
        <f>IF(Q416="e",8,0)</f>
        <v>0</v>
      </c>
      <c r="S42" s="324"/>
      <c r="T42" s="325"/>
      <c r="U42" s="325"/>
      <c r="V42" s="325"/>
      <c r="W42" s="328"/>
      <c r="X42" s="334"/>
      <c r="Y42" s="335"/>
      <c r="Z42" s="18">
        <f t="shared" si="15"/>
        <v>0</v>
      </c>
      <c r="AA42" s="324"/>
      <c r="AB42" s="325"/>
      <c r="AC42" s="325"/>
      <c r="AD42" s="325"/>
      <c r="AE42" s="22"/>
      <c r="AF42" s="32">
        <v>3</v>
      </c>
      <c r="AG42" s="18"/>
      <c r="AH42" s="18">
        <f t="shared" si="16"/>
        <v>0</v>
      </c>
      <c r="AI42" s="18">
        <v>8</v>
      </c>
      <c r="AJ42" s="20"/>
      <c r="AK42" s="18">
        <v>16</v>
      </c>
      <c r="AL42" s="20"/>
      <c r="AM42" s="21"/>
      <c r="AN42" s="32"/>
      <c r="AO42" s="18"/>
      <c r="AP42" s="18">
        <f t="shared" si="17"/>
        <v>0</v>
      </c>
      <c r="AQ42" s="18"/>
      <c r="AR42" s="20"/>
      <c r="AS42" s="20"/>
      <c r="AT42" s="20"/>
      <c r="AU42" s="22"/>
      <c r="AV42" s="32"/>
      <c r="AW42" s="18"/>
      <c r="AX42" s="18">
        <f t="shared" si="18"/>
        <v>0</v>
      </c>
      <c r="AY42" s="18"/>
      <c r="AZ42" s="20"/>
      <c r="BA42" s="20"/>
      <c r="BB42" s="20"/>
      <c r="BC42" s="21"/>
      <c r="BD42" s="32"/>
      <c r="BE42" s="18"/>
      <c r="BF42" s="18">
        <f t="shared" si="19"/>
        <v>0</v>
      </c>
      <c r="BG42" s="18"/>
      <c r="BH42" s="20"/>
      <c r="BI42" s="20"/>
      <c r="BJ42" s="20"/>
      <c r="BK42" s="22"/>
      <c r="BL42" s="136"/>
      <c r="BM42" s="130"/>
      <c r="BN42" s="18">
        <f t="shared" si="20"/>
        <v>0</v>
      </c>
      <c r="BO42" s="20"/>
      <c r="BP42" s="21"/>
      <c r="BQ42" s="21"/>
      <c r="BR42" s="21"/>
      <c r="BS42" s="25"/>
      <c r="BT42" s="308">
        <f t="shared" si="21"/>
        <v>3</v>
      </c>
      <c r="BU42" s="178">
        <f t="shared" si="22"/>
        <v>24</v>
      </c>
      <c r="BV42" s="306"/>
      <c r="BW42" s="311" t="str">
        <f t="shared" si="0"/>
        <v>n</v>
      </c>
      <c r="BX42" s="306"/>
      <c r="BY42" s="307"/>
    </row>
    <row r="43" spans="1:77" s="311" customFormat="1" ht="12.75">
      <c r="A43" s="247" t="str">
        <f t="shared" si="1"/>
        <v>Pnz1-26-III,</v>
      </c>
      <c r="B43" s="319"/>
      <c r="C43" s="204"/>
      <c r="D43" s="304"/>
      <c r="E43" s="204">
        <v>26</v>
      </c>
      <c r="F43" s="274" t="s">
        <v>59</v>
      </c>
      <c r="G43" s="66" t="str">
        <f t="shared" si="14"/>
        <v>Pnz1-26-III</v>
      </c>
      <c r="H43" s="135"/>
      <c r="I43" s="94"/>
      <c r="J43" s="4">
        <f>IF(I43="e",8,0)</f>
        <v>0</v>
      </c>
      <c r="K43" s="4"/>
      <c r="L43" s="24"/>
      <c r="M43" s="24"/>
      <c r="N43" s="24"/>
      <c r="O43" s="26"/>
      <c r="P43" s="32"/>
      <c r="Q43" s="18"/>
      <c r="R43" s="4">
        <f>IF(Q43="e",8,0)</f>
        <v>0</v>
      </c>
      <c r="S43" s="18"/>
      <c r="T43" s="20"/>
      <c r="U43" s="20"/>
      <c r="V43" s="20"/>
      <c r="W43" s="21"/>
      <c r="X43" s="334">
        <v>3</v>
      </c>
      <c r="Y43" s="335"/>
      <c r="Z43" s="4">
        <f t="shared" si="15"/>
        <v>0</v>
      </c>
      <c r="AA43" s="324">
        <v>8</v>
      </c>
      <c r="AB43" s="325">
        <v>8</v>
      </c>
      <c r="AC43" s="325">
        <v>8</v>
      </c>
      <c r="AD43" s="314"/>
      <c r="AE43" s="315"/>
      <c r="AF43" s="32"/>
      <c r="AG43" s="18"/>
      <c r="AH43" s="4">
        <f t="shared" si="16"/>
        <v>0</v>
      </c>
      <c r="AI43" s="18"/>
      <c r="AJ43" s="20"/>
      <c r="AK43" s="18"/>
      <c r="AL43" s="20"/>
      <c r="AM43" s="21"/>
      <c r="AN43" s="32"/>
      <c r="AO43" s="18"/>
      <c r="AP43" s="4">
        <f t="shared" si="17"/>
        <v>0</v>
      </c>
      <c r="AQ43" s="18"/>
      <c r="AR43" s="20"/>
      <c r="AS43" s="20"/>
      <c r="AT43" s="20"/>
      <c r="AU43" s="22"/>
      <c r="AV43" s="32"/>
      <c r="AW43" s="18"/>
      <c r="AX43" s="4">
        <f t="shared" si="18"/>
        <v>0</v>
      </c>
      <c r="AY43" s="18"/>
      <c r="AZ43" s="20"/>
      <c r="BA43" s="20"/>
      <c r="BB43" s="20"/>
      <c r="BC43" s="21"/>
      <c r="BD43" s="32"/>
      <c r="BE43" s="18"/>
      <c r="BF43" s="4">
        <f t="shared" si="19"/>
        <v>0</v>
      </c>
      <c r="BG43" s="18"/>
      <c r="BH43" s="20"/>
      <c r="BI43" s="20"/>
      <c r="BJ43" s="20"/>
      <c r="BK43" s="22"/>
      <c r="BL43" s="136"/>
      <c r="BM43" s="130"/>
      <c r="BN43" s="4">
        <f t="shared" si="20"/>
        <v>0</v>
      </c>
      <c r="BO43" s="20"/>
      <c r="BP43" s="21"/>
      <c r="BQ43" s="21"/>
      <c r="BR43" s="21"/>
      <c r="BS43" s="25"/>
      <c r="BT43" s="308">
        <f t="shared" si="21"/>
        <v>3</v>
      </c>
      <c r="BU43" s="178">
        <f t="shared" si="22"/>
        <v>24</v>
      </c>
      <c r="BV43" s="306"/>
      <c r="BW43" s="311" t="str">
        <f t="shared" si="0"/>
        <v>n</v>
      </c>
      <c r="BX43" s="306"/>
      <c r="BY43" s="307"/>
    </row>
    <row r="44" spans="1:77" s="311" customFormat="1" ht="12.75">
      <c r="A44" s="247" t="str">
        <f t="shared" si="1"/>
        <v>Pnz1-27-III,</v>
      </c>
      <c r="B44" s="319"/>
      <c r="C44" s="204"/>
      <c r="D44" s="304"/>
      <c r="E44" s="204">
        <v>27</v>
      </c>
      <c r="F44" s="274" t="s">
        <v>81</v>
      </c>
      <c r="G44" s="66" t="str">
        <f t="shared" si="14"/>
        <v>Pnz1-27-III</v>
      </c>
      <c r="H44" s="135"/>
      <c r="I44" s="93"/>
      <c r="J44" s="93">
        <f>IF(I44="e",8,0)</f>
        <v>0</v>
      </c>
      <c r="K44" s="93"/>
      <c r="L44" s="312"/>
      <c r="M44" s="312"/>
      <c r="N44" s="312"/>
      <c r="O44" s="313"/>
      <c r="P44" s="32"/>
      <c r="Q44" s="18"/>
      <c r="R44" s="93">
        <f>IF(Q44="e",8,0)</f>
        <v>0</v>
      </c>
      <c r="S44" s="18"/>
      <c r="T44" s="20"/>
      <c r="U44" s="20"/>
      <c r="V44" s="20"/>
      <c r="W44" s="21"/>
      <c r="X44" s="160">
        <v>2</v>
      </c>
      <c r="Y44" s="94"/>
      <c r="Z44" s="93">
        <f t="shared" si="15"/>
        <v>0</v>
      </c>
      <c r="AA44" s="18">
        <v>8</v>
      </c>
      <c r="AB44" s="20"/>
      <c r="AC44" s="20">
        <v>8</v>
      </c>
      <c r="AD44" s="20"/>
      <c r="AE44" s="22"/>
      <c r="AF44" s="32"/>
      <c r="AG44" s="316"/>
      <c r="AH44" s="93">
        <f t="shared" si="16"/>
        <v>0</v>
      </c>
      <c r="AI44" s="316"/>
      <c r="AJ44" s="317"/>
      <c r="AK44" s="316"/>
      <c r="AL44" s="317"/>
      <c r="AM44" s="21"/>
      <c r="AN44" s="32"/>
      <c r="AO44" s="18"/>
      <c r="AP44" s="93">
        <f t="shared" si="17"/>
        <v>0</v>
      </c>
      <c r="AQ44" s="18"/>
      <c r="AR44" s="20"/>
      <c r="AS44" s="20"/>
      <c r="AT44" s="20"/>
      <c r="AU44" s="22"/>
      <c r="AV44" s="32"/>
      <c r="AW44" s="18"/>
      <c r="AX44" s="93">
        <f t="shared" si="18"/>
        <v>0</v>
      </c>
      <c r="AY44" s="18"/>
      <c r="AZ44" s="20"/>
      <c r="BA44" s="20"/>
      <c r="BB44" s="20"/>
      <c r="BC44" s="21"/>
      <c r="BD44" s="32"/>
      <c r="BE44" s="18"/>
      <c r="BF44" s="93">
        <f t="shared" si="19"/>
        <v>0</v>
      </c>
      <c r="BG44" s="18"/>
      <c r="BH44" s="20"/>
      <c r="BI44" s="20"/>
      <c r="BJ44" s="20"/>
      <c r="BK44" s="22"/>
      <c r="BL44" s="136"/>
      <c r="BM44" s="130"/>
      <c r="BN44" s="93">
        <f t="shared" si="20"/>
        <v>0</v>
      </c>
      <c r="BO44" s="20"/>
      <c r="BP44" s="21"/>
      <c r="BQ44" s="21"/>
      <c r="BR44" s="21"/>
      <c r="BS44" s="25"/>
      <c r="BT44" s="308">
        <f t="shared" si="21"/>
        <v>2</v>
      </c>
      <c r="BU44" s="178">
        <f t="shared" si="22"/>
        <v>16</v>
      </c>
      <c r="BV44" s="306"/>
      <c r="BW44" s="311" t="str">
        <f t="shared" si="0"/>
        <v>n</v>
      </c>
      <c r="BX44" s="306"/>
      <c r="BY44" s="307"/>
    </row>
    <row r="45" spans="1:77" s="311" customFormat="1" ht="12.75">
      <c r="A45" s="247" t="str">
        <f t="shared" si="1"/>
        <v>Pnz1-28-III,IV,V,</v>
      </c>
      <c r="B45" s="319"/>
      <c r="C45" s="347"/>
      <c r="D45" s="304"/>
      <c r="E45" s="347">
        <v>28</v>
      </c>
      <c r="F45" s="331" t="s">
        <v>135</v>
      </c>
      <c r="G45" s="332" t="str">
        <f t="shared" si="14"/>
        <v>Pnz1-28-III,IV,V</v>
      </c>
      <c r="H45" s="333"/>
      <c r="I45" s="340"/>
      <c r="J45" s="340"/>
      <c r="K45" s="340"/>
      <c r="L45" s="341"/>
      <c r="M45" s="341"/>
      <c r="N45" s="341"/>
      <c r="O45" s="342"/>
      <c r="P45" s="343"/>
      <c r="Q45" s="340"/>
      <c r="R45" s="340"/>
      <c r="S45" s="340"/>
      <c r="T45" s="341"/>
      <c r="U45" s="341"/>
      <c r="V45" s="341"/>
      <c r="W45" s="344"/>
      <c r="X45" s="343">
        <v>3</v>
      </c>
      <c r="Y45" s="94" t="s">
        <v>124</v>
      </c>
      <c r="Z45" s="340">
        <v>1</v>
      </c>
      <c r="AA45" s="340">
        <v>8</v>
      </c>
      <c r="AB45" s="341">
        <v>8</v>
      </c>
      <c r="AC45" s="341"/>
      <c r="AD45" s="341"/>
      <c r="AE45" s="342"/>
      <c r="AF45" s="343">
        <v>3</v>
      </c>
      <c r="AG45" s="340" t="s">
        <v>124</v>
      </c>
      <c r="AH45" s="340">
        <v>1</v>
      </c>
      <c r="AI45" s="340">
        <v>8</v>
      </c>
      <c r="AJ45" s="341"/>
      <c r="AK45" s="341">
        <v>16</v>
      </c>
      <c r="AL45" s="341"/>
      <c r="AM45" s="344"/>
      <c r="AN45" s="343">
        <v>2</v>
      </c>
      <c r="AO45" s="340"/>
      <c r="AP45" s="4">
        <f t="shared" si="17"/>
        <v>0</v>
      </c>
      <c r="AQ45" s="340">
        <v>8</v>
      </c>
      <c r="AR45" s="341"/>
      <c r="AS45" s="341">
        <v>8</v>
      </c>
      <c r="AT45" s="341"/>
      <c r="AU45" s="342"/>
      <c r="AV45" s="343"/>
      <c r="AW45" s="340"/>
      <c r="AX45" s="340"/>
      <c r="AY45" s="340"/>
      <c r="AZ45" s="341"/>
      <c r="BA45" s="341"/>
      <c r="BB45" s="341"/>
      <c r="BC45" s="344"/>
      <c r="BD45" s="343"/>
      <c r="BE45" s="340"/>
      <c r="BF45" s="340"/>
      <c r="BG45" s="340"/>
      <c r="BH45" s="341"/>
      <c r="BI45" s="341"/>
      <c r="BJ45" s="341"/>
      <c r="BK45" s="342"/>
      <c r="BL45" s="333"/>
      <c r="BM45" s="348"/>
      <c r="BN45" s="340"/>
      <c r="BO45" s="341"/>
      <c r="BP45" s="344"/>
      <c r="BQ45" s="344"/>
      <c r="BR45" s="344"/>
      <c r="BS45" s="344"/>
      <c r="BT45" s="308">
        <f t="shared" si="21"/>
        <v>8</v>
      </c>
      <c r="BU45" s="178">
        <f t="shared" si="22"/>
        <v>56</v>
      </c>
      <c r="BV45" s="311" t="s">
        <v>122</v>
      </c>
      <c r="BW45" s="311" t="str">
        <f t="shared" si="0"/>
        <v>n</v>
      </c>
      <c r="BX45" s="306"/>
      <c r="BY45" s="307"/>
    </row>
    <row r="46" spans="1:77" s="311" customFormat="1" ht="12.75">
      <c r="A46" s="247" t="str">
        <f t="shared" si="1"/>
        <v>Pnz1-29-IV,</v>
      </c>
      <c r="B46" s="319"/>
      <c r="C46" s="204"/>
      <c r="D46" s="304"/>
      <c r="E46" s="204">
        <v>29</v>
      </c>
      <c r="F46" s="274" t="s">
        <v>54</v>
      </c>
      <c r="G46" s="66" t="str">
        <f t="shared" si="14"/>
        <v>Pnz1-29-IV</v>
      </c>
      <c r="H46" s="135"/>
      <c r="I46" s="4"/>
      <c r="J46" s="4"/>
      <c r="K46" s="4"/>
      <c r="L46" s="24"/>
      <c r="M46" s="24"/>
      <c r="N46" s="24"/>
      <c r="O46" s="26"/>
      <c r="P46" s="23"/>
      <c r="Q46" s="4"/>
      <c r="R46" s="4"/>
      <c r="S46" s="4"/>
      <c r="T46" s="24"/>
      <c r="U46" s="24"/>
      <c r="V46" s="24"/>
      <c r="W46" s="25"/>
      <c r="X46" s="23"/>
      <c r="Y46" s="4"/>
      <c r="Z46" s="4"/>
      <c r="AA46" s="4"/>
      <c r="AB46" s="24"/>
      <c r="AC46" s="24"/>
      <c r="AD46" s="24"/>
      <c r="AE46" s="26"/>
      <c r="AF46" s="23">
        <v>2</v>
      </c>
      <c r="AG46" s="4"/>
      <c r="AH46" s="4">
        <v>0</v>
      </c>
      <c r="AI46" s="4">
        <v>8</v>
      </c>
      <c r="AJ46" s="24"/>
      <c r="AK46" s="24">
        <v>8</v>
      </c>
      <c r="AL46" s="24"/>
      <c r="AM46" s="25"/>
      <c r="AN46" s="23"/>
      <c r="AO46" s="4"/>
      <c r="AP46" s="4">
        <f t="shared" si="17"/>
        <v>0</v>
      </c>
      <c r="AQ46" s="4"/>
      <c r="AR46" s="24"/>
      <c r="AS46" s="24"/>
      <c r="AT46" s="24"/>
      <c r="AU46" s="26"/>
      <c r="AV46" s="23"/>
      <c r="AW46" s="4"/>
      <c r="AX46" s="4"/>
      <c r="AY46" s="4"/>
      <c r="AZ46" s="24"/>
      <c r="BA46" s="24"/>
      <c r="BB46" s="24"/>
      <c r="BC46" s="25"/>
      <c r="BD46" s="23"/>
      <c r="BE46" s="4"/>
      <c r="BF46" s="4"/>
      <c r="BG46" s="4"/>
      <c r="BH46" s="24"/>
      <c r="BI46" s="24"/>
      <c r="BJ46" s="24"/>
      <c r="BK46" s="26"/>
      <c r="BL46" s="135"/>
      <c r="BM46" s="117"/>
      <c r="BN46" s="4"/>
      <c r="BO46" s="24"/>
      <c r="BP46" s="25"/>
      <c r="BQ46" s="25"/>
      <c r="BR46" s="25"/>
      <c r="BS46" s="25"/>
      <c r="BT46" s="308">
        <f t="shared" si="21"/>
        <v>2</v>
      </c>
      <c r="BU46" s="178">
        <f t="shared" si="22"/>
        <v>16</v>
      </c>
      <c r="BV46" s="306" t="s">
        <v>122</v>
      </c>
      <c r="BW46" s="311" t="str">
        <f t="shared" si="0"/>
        <v>n</v>
      </c>
      <c r="BX46" s="306"/>
      <c r="BY46" s="307"/>
    </row>
    <row r="47" spans="1:77" s="311" customFormat="1" ht="12.75">
      <c r="A47" s="247" t="str">
        <f t="shared" si="1"/>
        <v>Pnz1-30-IV,</v>
      </c>
      <c r="B47" s="319"/>
      <c r="C47" s="204"/>
      <c r="D47" s="304"/>
      <c r="E47" s="204">
        <v>30</v>
      </c>
      <c r="F47" s="274" t="s">
        <v>131</v>
      </c>
      <c r="G47" s="66" t="str">
        <f t="shared" si="14"/>
        <v>Pnz1-30-IV</v>
      </c>
      <c r="H47" s="135"/>
      <c r="I47" s="4"/>
      <c r="J47" s="4">
        <f>IF(I47="e",8,0)</f>
        <v>0</v>
      </c>
      <c r="K47" s="4"/>
      <c r="L47" s="24"/>
      <c r="M47" s="24"/>
      <c r="N47" s="24"/>
      <c r="O47" s="26"/>
      <c r="P47" s="23"/>
      <c r="Q47" s="4"/>
      <c r="R47" s="4">
        <f>IF(Q47="e",8,0)</f>
        <v>0</v>
      </c>
      <c r="S47" s="4"/>
      <c r="T47" s="24"/>
      <c r="U47" s="24"/>
      <c r="V47" s="24"/>
      <c r="W47" s="25"/>
      <c r="X47" s="23"/>
      <c r="Y47" s="4"/>
      <c r="Z47" s="4">
        <f>IF(Y47="e",1,0)</f>
        <v>0</v>
      </c>
      <c r="AA47" s="4"/>
      <c r="AB47" s="24"/>
      <c r="AC47" s="24"/>
      <c r="AD47" s="24"/>
      <c r="AE47" s="26"/>
      <c r="AF47" s="23">
        <v>3</v>
      </c>
      <c r="AG47" s="4"/>
      <c r="AH47" s="4">
        <f>IF(AG47="e",1,0)</f>
        <v>0</v>
      </c>
      <c r="AI47" s="4">
        <v>8</v>
      </c>
      <c r="AJ47" s="24"/>
      <c r="AK47" s="24">
        <v>16</v>
      </c>
      <c r="AL47" s="24"/>
      <c r="AM47" s="25"/>
      <c r="AN47" s="23"/>
      <c r="AO47" s="4"/>
      <c r="AP47" s="4">
        <f t="shared" si="17"/>
        <v>0</v>
      </c>
      <c r="AQ47" s="4"/>
      <c r="AR47" s="24"/>
      <c r="AS47" s="24"/>
      <c r="AT47" s="24"/>
      <c r="AU47" s="26"/>
      <c r="AV47" s="23"/>
      <c r="AW47" s="4"/>
      <c r="AX47" s="4">
        <f>IF(AW47="e",1,0)</f>
        <v>0</v>
      </c>
      <c r="AY47" s="4"/>
      <c r="AZ47" s="24"/>
      <c r="BA47" s="24"/>
      <c r="BB47" s="24"/>
      <c r="BC47" s="25"/>
      <c r="BD47" s="23"/>
      <c r="BE47" s="4"/>
      <c r="BF47" s="4">
        <f>IF(BE47="e",1,0)</f>
        <v>0</v>
      </c>
      <c r="BG47" s="4"/>
      <c r="BH47" s="24"/>
      <c r="BI47" s="24"/>
      <c r="BJ47" s="24"/>
      <c r="BK47" s="26"/>
      <c r="BL47" s="135"/>
      <c r="BM47" s="117"/>
      <c r="BN47" s="4">
        <f>IF(BM47="e",1,0)</f>
        <v>0</v>
      </c>
      <c r="BO47" s="24"/>
      <c r="BP47" s="25"/>
      <c r="BQ47" s="25"/>
      <c r="BR47" s="25"/>
      <c r="BS47" s="25"/>
      <c r="BT47" s="308">
        <f t="shared" si="21"/>
        <v>3</v>
      </c>
      <c r="BU47" s="178">
        <f t="shared" si="22"/>
        <v>24</v>
      </c>
      <c r="BV47" s="306" t="s">
        <v>122</v>
      </c>
      <c r="BW47" s="311" t="str">
        <f t="shared" si="0"/>
        <v>n</v>
      </c>
      <c r="BX47" s="306"/>
      <c r="BY47" s="307"/>
    </row>
    <row r="48" spans="1:77" s="311" customFormat="1" ht="12.75">
      <c r="A48" s="247" t="str">
        <f t="shared" si="1"/>
        <v>Pnz1-31-IV,</v>
      </c>
      <c r="B48" s="319"/>
      <c r="C48" s="204"/>
      <c r="D48" s="304"/>
      <c r="E48" s="204">
        <v>31</v>
      </c>
      <c r="F48" s="276" t="s">
        <v>79</v>
      </c>
      <c r="G48" s="254" t="str">
        <f t="shared" si="14"/>
        <v>Pnz1-31-IV</v>
      </c>
      <c r="H48" s="135"/>
      <c r="I48" s="4"/>
      <c r="J48" s="4">
        <f>IF(I48="e",8,0)</f>
        <v>0</v>
      </c>
      <c r="K48" s="4"/>
      <c r="L48" s="24"/>
      <c r="M48" s="24"/>
      <c r="N48" s="24"/>
      <c r="O48" s="26"/>
      <c r="P48" s="23"/>
      <c r="Q48" s="4"/>
      <c r="R48" s="4">
        <f>IF(Q48="e",8,0)</f>
        <v>0</v>
      </c>
      <c r="S48" s="4"/>
      <c r="T48" s="24"/>
      <c r="U48" s="24"/>
      <c r="V48" s="24"/>
      <c r="W48" s="25"/>
      <c r="X48" s="23"/>
      <c r="Y48" s="4"/>
      <c r="Z48" s="4">
        <f>IF(Y48="e",1,0)</f>
        <v>0</v>
      </c>
      <c r="AA48" s="4"/>
      <c r="AB48" s="24"/>
      <c r="AC48" s="24"/>
      <c r="AD48" s="24"/>
      <c r="AE48" s="26"/>
      <c r="AF48" s="343">
        <v>3</v>
      </c>
      <c r="AG48" s="340"/>
      <c r="AH48" s="4">
        <f>IF(AG48="e",1,0)</f>
        <v>0</v>
      </c>
      <c r="AI48" s="340">
        <v>8</v>
      </c>
      <c r="AJ48" s="341"/>
      <c r="AK48" s="341">
        <v>16</v>
      </c>
      <c r="AL48" s="341"/>
      <c r="AM48" s="344"/>
      <c r="AN48" s="23"/>
      <c r="AO48" s="4"/>
      <c r="AP48" s="4">
        <f t="shared" si="17"/>
        <v>0</v>
      </c>
      <c r="AQ48" s="4"/>
      <c r="AR48" s="24"/>
      <c r="AS48" s="24"/>
      <c r="AT48" s="24"/>
      <c r="AU48" s="26"/>
      <c r="AV48" s="23"/>
      <c r="AW48" s="4"/>
      <c r="AX48" s="4">
        <f>IF(AW48="e",1,0)</f>
        <v>0</v>
      </c>
      <c r="AY48" s="4"/>
      <c r="AZ48" s="24"/>
      <c r="BA48" s="24"/>
      <c r="BB48" s="24"/>
      <c r="BC48" s="25"/>
      <c r="BD48" s="23"/>
      <c r="BE48" s="4"/>
      <c r="BF48" s="4">
        <f>IF(BE48="e",1,0)</f>
        <v>0</v>
      </c>
      <c r="BG48" s="4"/>
      <c r="BH48" s="24"/>
      <c r="BI48" s="24"/>
      <c r="BJ48" s="24"/>
      <c r="BK48" s="26"/>
      <c r="BL48" s="135"/>
      <c r="BM48" s="117"/>
      <c r="BN48" s="4">
        <f>IF(BM48="e",1,0)</f>
        <v>0</v>
      </c>
      <c r="BO48" s="24"/>
      <c r="BP48" s="25"/>
      <c r="BQ48" s="25"/>
      <c r="BR48" s="25"/>
      <c r="BS48" s="25"/>
      <c r="BT48" s="308">
        <f t="shared" si="21"/>
        <v>3</v>
      </c>
      <c r="BU48" s="178">
        <f t="shared" si="22"/>
        <v>24</v>
      </c>
      <c r="BV48" s="306"/>
      <c r="BW48" s="311" t="str">
        <f t="shared" si="0"/>
        <v>n</v>
      </c>
      <c r="BX48" s="306"/>
      <c r="BY48" s="307"/>
    </row>
    <row r="49" spans="1:77" s="311" customFormat="1" ht="12.75">
      <c r="A49" s="247" t="str">
        <f t="shared" si="1"/>
        <v>Pnz1-32-IV,</v>
      </c>
      <c r="B49" s="319"/>
      <c r="C49" s="347"/>
      <c r="D49" s="304"/>
      <c r="E49" s="347">
        <v>32</v>
      </c>
      <c r="F49" s="331" t="s">
        <v>137</v>
      </c>
      <c r="G49" s="332" t="str">
        <f t="shared" si="14"/>
        <v>Pnz1-32-IV</v>
      </c>
      <c r="H49" s="333"/>
      <c r="I49" s="340"/>
      <c r="J49" s="4">
        <f>IF(I49="e",8,0)</f>
        <v>0</v>
      </c>
      <c r="K49" s="340"/>
      <c r="L49" s="341"/>
      <c r="M49" s="341"/>
      <c r="N49" s="341"/>
      <c r="O49" s="342"/>
      <c r="P49" s="343"/>
      <c r="Q49" s="340"/>
      <c r="R49" s="4">
        <f>IF(Q49="e",8,0)</f>
        <v>0</v>
      </c>
      <c r="S49" s="340"/>
      <c r="T49" s="341"/>
      <c r="U49" s="341"/>
      <c r="V49" s="341"/>
      <c r="W49" s="344"/>
      <c r="X49" s="343"/>
      <c r="Y49" s="340"/>
      <c r="Z49" s="4">
        <f>IF(Y49="e",1,0)</f>
        <v>0</v>
      </c>
      <c r="AA49" s="340"/>
      <c r="AB49" s="341"/>
      <c r="AC49" s="341"/>
      <c r="AD49" s="341"/>
      <c r="AE49" s="342"/>
      <c r="AF49" s="343">
        <v>3</v>
      </c>
      <c r="AG49" s="345"/>
      <c r="AH49" s="4">
        <f>IF(AG49="e",1,0)</f>
        <v>0</v>
      </c>
      <c r="AI49" s="345">
        <v>8</v>
      </c>
      <c r="AJ49" s="174"/>
      <c r="AK49" s="174">
        <v>16</v>
      </c>
      <c r="AL49" s="174"/>
      <c r="AM49" s="346"/>
      <c r="AN49" s="343"/>
      <c r="AO49" s="340"/>
      <c r="AP49" s="4">
        <f t="shared" si="17"/>
        <v>0</v>
      </c>
      <c r="AQ49" s="340"/>
      <c r="AR49" s="341"/>
      <c r="AS49" s="341"/>
      <c r="AT49" s="341"/>
      <c r="AU49" s="342"/>
      <c r="AV49" s="23"/>
      <c r="AW49" s="4"/>
      <c r="AX49" s="4">
        <f>IF(AW49="e",1,0)</f>
        <v>0</v>
      </c>
      <c r="AY49" s="4"/>
      <c r="AZ49" s="24"/>
      <c r="BA49" s="24"/>
      <c r="BB49" s="24"/>
      <c r="BC49" s="25"/>
      <c r="BD49" s="23"/>
      <c r="BE49" s="4"/>
      <c r="BF49" s="4">
        <f>IF(BE49="e",1,0)</f>
        <v>0</v>
      </c>
      <c r="BG49" s="4"/>
      <c r="BH49" s="24"/>
      <c r="BI49" s="24"/>
      <c r="BJ49" s="24"/>
      <c r="BK49" s="26"/>
      <c r="BL49" s="135"/>
      <c r="BM49" s="117"/>
      <c r="BN49" s="4">
        <f>IF(BM49="e",1,0)</f>
        <v>0</v>
      </c>
      <c r="BO49" s="24"/>
      <c r="BP49" s="25"/>
      <c r="BQ49" s="25"/>
      <c r="BR49" s="25"/>
      <c r="BS49" s="25"/>
      <c r="BT49" s="308">
        <f t="shared" si="21"/>
        <v>3</v>
      </c>
      <c r="BU49" s="178">
        <f t="shared" si="22"/>
        <v>24</v>
      </c>
      <c r="BV49" s="306"/>
      <c r="BW49" s="311" t="str">
        <f t="shared" si="0"/>
        <v>n</v>
      </c>
      <c r="BX49" s="306"/>
      <c r="BY49" s="307"/>
    </row>
    <row r="50" spans="1:77" s="311" customFormat="1" ht="12.75">
      <c r="A50" s="247" t="str">
        <f t="shared" si="1"/>
        <v>Pnz1-33-IV,</v>
      </c>
      <c r="B50" s="319"/>
      <c r="C50" s="204"/>
      <c r="D50" s="304"/>
      <c r="E50" s="204">
        <v>33</v>
      </c>
      <c r="F50" s="274" t="s">
        <v>76</v>
      </c>
      <c r="G50" s="66" t="str">
        <f t="shared" si="14"/>
        <v>Pnz1-33-IV</v>
      </c>
      <c r="H50" s="135"/>
      <c r="I50" s="4"/>
      <c r="J50" s="4">
        <f>IF(I50="e",8,0)</f>
        <v>0</v>
      </c>
      <c r="K50" s="4"/>
      <c r="L50" s="24"/>
      <c r="M50" s="24"/>
      <c r="N50" s="24"/>
      <c r="O50" s="26"/>
      <c r="P50" s="23"/>
      <c r="Q50" s="4"/>
      <c r="R50" s="4">
        <f>IF(Q50="e",8,0)</f>
        <v>0</v>
      </c>
      <c r="S50" s="4"/>
      <c r="T50" s="24"/>
      <c r="U50" s="24"/>
      <c r="V50" s="24"/>
      <c r="W50" s="25"/>
      <c r="X50" s="23"/>
      <c r="Y50" s="4"/>
      <c r="Z50" s="4">
        <f>IF(Y50="e",1,0)</f>
        <v>0</v>
      </c>
      <c r="AA50" s="4"/>
      <c r="AB50" s="24"/>
      <c r="AC50" s="24"/>
      <c r="AD50" s="24"/>
      <c r="AE50" s="26"/>
      <c r="AF50" s="23">
        <v>3</v>
      </c>
      <c r="AG50" s="150" t="s">
        <v>124</v>
      </c>
      <c r="AH50" s="4">
        <f>IF(AG50="e",1,0)</f>
        <v>1</v>
      </c>
      <c r="AI50" s="150">
        <v>8</v>
      </c>
      <c r="AJ50" s="148"/>
      <c r="AK50" s="148"/>
      <c r="AL50" s="148"/>
      <c r="AM50" s="149">
        <v>8</v>
      </c>
      <c r="AN50" s="23"/>
      <c r="AO50" s="4"/>
      <c r="AP50" s="4">
        <f t="shared" si="17"/>
        <v>0</v>
      </c>
      <c r="AQ50" s="4"/>
      <c r="AR50" s="24"/>
      <c r="AS50" s="24"/>
      <c r="AT50" s="24"/>
      <c r="AU50" s="26"/>
      <c r="AV50" s="23"/>
      <c r="AW50" s="4"/>
      <c r="AX50" s="4">
        <f>IF(AW50="e",1,0)</f>
        <v>0</v>
      </c>
      <c r="AY50" s="4"/>
      <c r="AZ50" s="24"/>
      <c r="BA50" s="24"/>
      <c r="BB50" s="24"/>
      <c r="BC50" s="25"/>
      <c r="BD50" s="23"/>
      <c r="BE50" s="4"/>
      <c r="BF50" s="4">
        <f>IF(BE50="e",1,0)</f>
        <v>0</v>
      </c>
      <c r="BG50" s="4"/>
      <c r="BH50" s="24"/>
      <c r="BI50" s="24"/>
      <c r="BJ50" s="24"/>
      <c r="BK50" s="26"/>
      <c r="BL50" s="135"/>
      <c r="BM50" s="117"/>
      <c r="BN50" s="4">
        <f>IF(BM50="e",1,0)</f>
        <v>0</v>
      </c>
      <c r="BO50" s="24"/>
      <c r="BP50" s="25"/>
      <c r="BQ50" s="25"/>
      <c r="BR50" s="25"/>
      <c r="BS50" s="25"/>
      <c r="BT50" s="308">
        <f t="shared" si="21"/>
        <v>3</v>
      </c>
      <c r="BU50" s="178">
        <f t="shared" si="22"/>
        <v>16</v>
      </c>
      <c r="BV50" s="306"/>
      <c r="BW50" s="311" t="str">
        <f t="shared" si="0"/>
        <v>n</v>
      </c>
      <c r="BX50" s="306"/>
      <c r="BY50" s="307"/>
    </row>
    <row r="51" spans="1:77" s="311" customFormat="1" ht="12.75">
      <c r="A51" s="247" t="str">
        <f t="shared" si="1"/>
        <v>Pnz1-34-V,</v>
      </c>
      <c r="B51" s="319"/>
      <c r="C51" s="204"/>
      <c r="D51" s="304"/>
      <c r="E51" s="204">
        <v>34</v>
      </c>
      <c r="F51" s="274" t="s">
        <v>138</v>
      </c>
      <c r="G51" s="66" t="str">
        <f t="shared" si="14"/>
        <v>Pnz1-34-V</v>
      </c>
      <c r="H51" s="135"/>
      <c r="I51" s="4"/>
      <c r="J51" s="4">
        <f>IF(I58="e",8,0)</f>
        <v>0</v>
      </c>
      <c r="K51" s="4"/>
      <c r="L51" s="24"/>
      <c r="M51" s="24"/>
      <c r="N51" s="24"/>
      <c r="O51" s="26"/>
      <c r="P51" s="23"/>
      <c r="Q51" s="4"/>
      <c r="R51" s="4">
        <f>IF(Q58="e",8,0)</f>
        <v>0</v>
      </c>
      <c r="S51" s="4"/>
      <c r="T51" s="24"/>
      <c r="U51" s="24"/>
      <c r="V51" s="24"/>
      <c r="W51" s="25"/>
      <c r="X51" s="23"/>
      <c r="Y51" s="4"/>
      <c r="Z51" s="4">
        <f>IF(Y51="e",1,0)</f>
        <v>0</v>
      </c>
      <c r="AA51" s="4"/>
      <c r="AB51" s="24"/>
      <c r="AC51" s="24"/>
      <c r="AD51" s="24"/>
      <c r="AE51" s="26"/>
      <c r="AF51" s="23"/>
      <c r="AG51" s="4"/>
      <c r="AH51" s="4">
        <f>IF(AG51="e",1,0)</f>
        <v>0</v>
      </c>
      <c r="AI51" s="4"/>
      <c r="AJ51" s="24"/>
      <c r="AK51" s="24"/>
      <c r="AL51" s="24"/>
      <c r="AM51" s="25"/>
      <c r="AN51" s="23">
        <v>2</v>
      </c>
      <c r="AO51" s="4"/>
      <c r="AP51" s="4">
        <f t="shared" si="17"/>
        <v>0</v>
      </c>
      <c r="AQ51" s="4">
        <v>8</v>
      </c>
      <c r="AR51" s="148"/>
      <c r="AS51" s="148">
        <v>8</v>
      </c>
      <c r="AT51" s="148"/>
      <c r="AU51" s="151"/>
      <c r="AV51" s="23"/>
      <c r="AW51" s="4"/>
      <c r="AX51" s="4">
        <f>IF(AW51="e",1,0)</f>
        <v>0</v>
      </c>
      <c r="AY51" s="4"/>
      <c r="AZ51" s="24"/>
      <c r="BA51" s="24"/>
      <c r="BB51" s="24"/>
      <c r="BC51" s="25"/>
      <c r="BD51" s="23"/>
      <c r="BE51" s="4"/>
      <c r="BF51" s="4">
        <f>IF(BE51="e",1,0)</f>
        <v>0</v>
      </c>
      <c r="BG51" s="4"/>
      <c r="BH51" s="24"/>
      <c r="BI51" s="24"/>
      <c r="BJ51" s="24"/>
      <c r="BK51" s="26"/>
      <c r="BL51" s="135"/>
      <c r="BM51" s="117"/>
      <c r="BN51" s="4">
        <f>IF(BM51="e",1,0)</f>
        <v>0</v>
      </c>
      <c r="BO51" s="24"/>
      <c r="BP51" s="25"/>
      <c r="BQ51" s="25"/>
      <c r="BR51" s="25"/>
      <c r="BS51" s="25"/>
      <c r="BT51" s="308">
        <f t="shared" si="21"/>
        <v>2</v>
      </c>
      <c r="BU51" s="178">
        <f t="shared" si="22"/>
        <v>16</v>
      </c>
      <c r="BV51" s="306"/>
      <c r="BW51" s="311" t="str">
        <f t="shared" si="0"/>
        <v>n</v>
      </c>
      <c r="BX51" s="306"/>
      <c r="BY51" s="307"/>
    </row>
    <row r="52" spans="1:77" s="311" customFormat="1" ht="12.75">
      <c r="A52" s="247" t="str">
        <f t="shared" si="1"/>
        <v>Pnz1-35-V,</v>
      </c>
      <c r="B52" s="319"/>
      <c r="C52" s="204"/>
      <c r="D52" s="304"/>
      <c r="E52" s="204">
        <v>35</v>
      </c>
      <c r="F52" s="276" t="s">
        <v>80</v>
      </c>
      <c r="G52" s="254" t="str">
        <f t="shared" si="14"/>
        <v>Pnz1-35-V</v>
      </c>
      <c r="H52" s="135"/>
      <c r="I52" s="4"/>
      <c r="J52" s="4"/>
      <c r="K52" s="4"/>
      <c r="L52" s="24"/>
      <c r="M52" s="24"/>
      <c r="N52" s="24"/>
      <c r="O52" s="26"/>
      <c r="P52" s="23"/>
      <c r="Q52" s="4"/>
      <c r="R52" s="4"/>
      <c r="S52" s="4"/>
      <c r="T52" s="24"/>
      <c r="U52" s="24"/>
      <c r="V52" s="24"/>
      <c r="W52" s="25"/>
      <c r="X52" s="23"/>
      <c r="Y52" s="4"/>
      <c r="Z52" s="4"/>
      <c r="AA52" s="4"/>
      <c r="AB52" s="24"/>
      <c r="AC52" s="24"/>
      <c r="AD52" s="24"/>
      <c r="AE52" s="26"/>
      <c r="AF52" s="23"/>
      <c r="AG52" s="4"/>
      <c r="AH52" s="4"/>
      <c r="AI52" s="4"/>
      <c r="AJ52" s="24"/>
      <c r="AK52" s="24"/>
      <c r="AL52" s="24"/>
      <c r="AM52" s="25"/>
      <c r="AN52" s="23">
        <v>3</v>
      </c>
      <c r="AO52" s="4"/>
      <c r="AP52" s="4">
        <f t="shared" si="17"/>
        <v>0</v>
      </c>
      <c r="AQ52" s="4">
        <v>8</v>
      </c>
      <c r="AR52" s="24"/>
      <c r="AS52" s="24">
        <v>16</v>
      </c>
      <c r="AT52" s="24"/>
      <c r="AU52" s="26"/>
      <c r="AV52" s="23"/>
      <c r="AW52" s="4"/>
      <c r="AX52" s="4"/>
      <c r="AY52" s="4"/>
      <c r="AZ52" s="24"/>
      <c r="BA52" s="24"/>
      <c r="BB52" s="24"/>
      <c r="BC52" s="25"/>
      <c r="BD52" s="23"/>
      <c r="BE52" s="4"/>
      <c r="BF52" s="4"/>
      <c r="BG52" s="4"/>
      <c r="BH52" s="24"/>
      <c r="BI52" s="24"/>
      <c r="BJ52" s="24"/>
      <c r="BK52" s="26"/>
      <c r="BL52" s="135"/>
      <c r="BM52" s="117"/>
      <c r="BN52" s="4"/>
      <c r="BO52" s="24"/>
      <c r="BP52" s="25"/>
      <c r="BQ52" s="25"/>
      <c r="BR52" s="25"/>
      <c r="BS52" s="25"/>
      <c r="BT52" s="308">
        <f t="shared" si="21"/>
        <v>3</v>
      </c>
      <c r="BU52" s="178">
        <f t="shared" si="22"/>
        <v>24</v>
      </c>
      <c r="BV52" s="306" t="s">
        <v>122</v>
      </c>
      <c r="BW52" s="311" t="str">
        <f t="shared" si="0"/>
        <v>n</v>
      </c>
      <c r="BX52" s="306"/>
      <c r="BY52" s="307"/>
    </row>
    <row r="53" spans="1:77" s="311" customFormat="1" ht="12.75">
      <c r="A53" s="247" t="str">
        <f t="shared" si="1"/>
        <v>Pnz1-36-V,</v>
      </c>
      <c r="B53" s="319"/>
      <c r="C53" s="347"/>
      <c r="D53" s="304"/>
      <c r="E53" s="347">
        <v>36</v>
      </c>
      <c r="F53" s="331" t="s">
        <v>21</v>
      </c>
      <c r="G53" s="332" t="str">
        <f t="shared" si="14"/>
        <v>Pnz1-36-V</v>
      </c>
      <c r="H53" s="333"/>
      <c r="I53" s="340"/>
      <c r="J53" s="4">
        <f aca="true" t="shared" si="23" ref="J53:J60">IF(I53="e",8,0)</f>
        <v>0</v>
      </c>
      <c r="K53" s="340"/>
      <c r="L53" s="341"/>
      <c r="M53" s="341"/>
      <c r="N53" s="341"/>
      <c r="O53" s="342"/>
      <c r="P53" s="343"/>
      <c r="Q53" s="340"/>
      <c r="R53" s="4">
        <f aca="true" t="shared" si="24" ref="R53:R60">IF(Q53="e",8,0)</f>
        <v>0</v>
      </c>
      <c r="S53" s="340"/>
      <c r="T53" s="341"/>
      <c r="U53" s="341"/>
      <c r="V53" s="341"/>
      <c r="W53" s="344"/>
      <c r="X53" s="343"/>
      <c r="Y53" s="340"/>
      <c r="Z53" s="4">
        <f aca="true" t="shared" si="25" ref="Z53:Z66">IF(Y53="e",1,0)</f>
        <v>0</v>
      </c>
      <c r="AA53" s="340"/>
      <c r="AB53" s="341"/>
      <c r="AC53" s="341"/>
      <c r="AD53" s="341"/>
      <c r="AE53" s="342"/>
      <c r="AF53" s="343"/>
      <c r="AG53" s="345"/>
      <c r="AH53" s="4">
        <f aca="true" t="shared" si="26" ref="AH53:AH66">IF(AG53="e",1,0)</f>
        <v>0</v>
      </c>
      <c r="AI53" s="345"/>
      <c r="AJ53" s="174"/>
      <c r="AK53" s="174"/>
      <c r="AL53" s="174"/>
      <c r="AM53" s="175"/>
      <c r="AN53" s="343">
        <v>4</v>
      </c>
      <c r="AO53" s="345" t="s">
        <v>124</v>
      </c>
      <c r="AP53" s="4">
        <f t="shared" si="17"/>
        <v>1</v>
      </c>
      <c r="AQ53" s="345">
        <v>8</v>
      </c>
      <c r="AR53" s="174">
        <v>8</v>
      </c>
      <c r="AS53" s="174">
        <v>8</v>
      </c>
      <c r="AT53" s="341"/>
      <c r="AU53" s="342"/>
      <c r="AV53" s="23"/>
      <c r="AW53" s="4"/>
      <c r="AX53" s="4">
        <f aca="true" t="shared" si="27" ref="AX53:AX66">IF(AW53="e",1,0)</f>
        <v>0</v>
      </c>
      <c r="AY53" s="4"/>
      <c r="AZ53" s="24"/>
      <c r="BA53" s="24"/>
      <c r="BB53" s="24"/>
      <c r="BC53" s="25"/>
      <c r="BD53" s="23"/>
      <c r="BE53" s="4"/>
      <c r="BF53" s="4">
        <f aca="true" t="shared" si="28" ref="BF53:BF66">IF(BE53="e",1,0)</f>
        <v>0</v>
      </c>
      <c r="BG53" s="4"/>
      <c r="BH53" s="24"/>
      <c r="BI53" s="24"/>
      <c r="BJ53" s="24"/>
      <c r="BK53" s="26"/>
      <c r="BL53" s="135"/>
      <c r="BM53" s="117"/>
      <c r="BN53" s="4">
        <f aca="true" t="shared" si="29" ref="BN53:BN66">IF(BM53="e",1,0)</f>
        <v>0</v>
      </c>
      <c r="BO53" s="24"/>
      <c r="BP53" s="25"/>
      <c r="BQ53" s="25"/>
      <c r="BR53" s="25"/>
      <c r="BS53" s="25"/>
      <c r="BT53" s="308">
        <f t="shared" si="21"/>
        <v>4</v>
      </c>
      <c r="BU53" s="178">
        <f t="shared" si="22"/>
        <v>24</v>
      </c>
      <c r="BV53" s="306"/>
      <c r="BW53" s="311" t="str">
        <f t="shared" si="0"/>
        <v>n</v>
      </c>
      <c r="BX53" s="306"/>
      <c r="BY53" s="307"/>
    </row>
    <row r="54" spans="1:77" s="311" customFormat="1" ht="12.75">
      <c r="A54" s="247" t="str">
        <f t="shared" si="1"/>
        <v>Pnz1-37-V,</v>
      </c>
      <c r="B54" s="319"/>
      <c r="C54" s="204"/>
      <c r="D54" s="304"/>
      <c r="E54" s="204">
        <v>37</v>
      </c>
      <c r="F54" s="274" t="s">
        <v>77</v>
      </c>
      <c r="G54" s="66" t="str">
        <f t="shared" si="14"/>
        <v>Pnz1-37-V</v>
      </c>
      <c r="H54" s="135"/>
      <c r="I54" s="4"/>
      <c r="J54" s="4">
        <f t="shared" si="23"/>
        <v>0</v>
      </c>
      <c r="K54" s="4"/>
      <c r="L54" s="24"/>
      <c r="M54" s="24"/>
      <c r="N54" s="24"/>
      <c r="O54" s="26"/>
      <c r="P54" s="23"/>
      <c r="Q54" s="4"/>
      <c r="R54" s="4">
        <f t="shared" si="24"/>
        <v>0</v>
      </c>
      <c r="S54" s="4"/>
      <c r="T54" s="24"/>
      <c r="U54" s="24"/>
      <c r="V54" s="24"/>
      <c r="W54" s="25"/>
      <c r="X54" s="23"/>
      <c r="Y54" s="4"/>
      <c r="Z54" s="4">
        <f t="shared" si="25"/>
        <v>0</v>
      </c>
      <c r="AA54" s="4"/>
      <c r="AB54" s="24"/>
      <c r="AC54" s="24"/>
      <c r="AD54" s="24"/>
      <c r="AE54" s="26"/>
      <c r="AF54" s="23"/>
      <c r="AG54" s="150"/>
      <c r="AH54" s="4">
        <f t="shared" si="26"/>
        <v>0</v>
      </c>
      <c r="AI54" s="150"/>
      <c r="AJ54" s="148"/>
      <c r="AK54" s="148"/>
      <c r="AL54" s="148"/>
      <c r="AM54" s="151"/>
      <c r="AN54" s="23">
        <v>2</v>
      </c>
      <c r="AO54" s="4"/>
      <c r="AP54" s="4">
        <f t="shared" si="17"/>
        <v>0</v>
      </c>
      <c r="AQ54" s="4">
        <v>8</v>
      </c>
      <c r="AR54" s="24"/>
      <c r="AS54" s="24">
        <v>8</v>
      </c>
      <c r="AT54" s="24"/>
      <c r="AU54" s="26"/>
      <c r="AV54" s="23"/>
      <c r="AW54" s="4"/>
      <c r="AX54" s="4">
        <f t="shared" si="27"/>
        <v>0</v>
      </c>
      <c r="AY54" s="4"/>
      <c r="AZ54" s="24"/>
      <c r="BA54" s="24"/>
      <c r="BB54" s="24"/>
      <c r="BC54" s="25"/>
      <c r="BD54" s="23"/>
      <c r="BE54" s="4"/>
      <c r="BF54" s="4">
        <f t="shared" si="28"/>
        <v>0</v>
      </c>
      <c r="BG54" s="4"/>
      <c r="BH54" s="24"/>
      <c r="BI54" s="24"/>
      <c r="BJ54" s="24"/>
      <c r="BK54" s="26"/>
      <c r="BL54" s="135"/>
      <c r="BM54" s="117"/>
      <c r="BN54" s="4">
        <f t="shared" si="29"/>
        <v>0</v>
      </c>
      <c r="BO54" s="24"/>
      <c r="BP54" s="25"/>
      <c r="BQ54" s="25"/>
      <c r="BR54" s="25"/>
      <c r="BS54" s="25"/>
      <c r="BT54" s="308">
        <f t="shared" si="21"/>
        <v>2</v>
      </c>
      <c r="BU54" s="178">
        <f t="shared" si="22"/>
        <v>16</v>
      </c>
      <c r="BW54" s="311" t="str">
        <f t="shared" si="0"/>
        <v>n</v>
      </c>
      <c r="BX54" s="306"/>
      <c r="BY54" s="307"/>
    </row>
    <row r="55" spans="1:77" s="311" customFormat="1" ht="12.75">
      <c r="A55" s="247" t="str">
        <f t="shared" si="1"/>
        <v>Pnz1-38-V,</v>
      </c>
      <c r="B55" s="319"/>
      <c r="C55" s="204"/>
      <c r="D55" s="304"/>
      <c r="E55" s="204">
        <v>38</v>
      </c>
      <c r="F55" s="274" t="s">
        <v>52</v>
      </c>
      <c r="G55" s="66" t="str">
        <f t="shared" si="14"/>
        <v>Pnz1-38-V</v>
      </c>
      <c r="H55" s="135"/>
      <c r="I55" s="4"/>
      <c r="J55" s="4">
        <f t="shared" si="23"/>
        <v>0</v>
      </c>
      <c r="K55" s="4"/>
      <c r="L55" s="24"/>
      <c r="M55" s="24"/>
      <c r="N55" s="24"/>
      <c r="O55" s="26"/>
      <c r="P55" s="23"/>
      <c r="Q55" s="4"/>
      <c r="R55" s="4">
        <f t="shared" si="24"/>
        <v>0</v>
      </c>
      <c r="S55" s="4"/>
      <c r="T55" s="24"/>
      <c r="U55" s="24"/>
      <c r="V55" s="24"/>
      <c r="W55" s="25"/>
      <c r="X55" s="23"/>
      <c r="Y55" s="4"/>
      <c r="Z55" s="4">
        <f t="shared" si="25"/>
        <v>0</v>
      </c>
      <c r="AA55" s="4"/>
      <c r="AB55" s="24"/>
      <c r="AC55" s="24"/>
      <c r="AD55" s="24"/>
      <c r="AE55" s="26"/>
      <c r="AF55" s="23"/>
      <c r="AG55" s="4"/>
      <c r="AH55" s="4">
        <f t="shared" si="26"/>
        <v>0</v>
      </c>
      <c r="AI55" s="4"/>
      <c r="AJ55" s="24"/>
      <c r="AK55" s="24"/>
      <c r="AL55" s="24"/>
      <c r="AM55" s="26"/>
      <c r="AN55" s="23">
        <v>2</v>
      </c>
      <c r="AO55" s="4"/>
      <c r="AP55" s="4">
        <f t="shared" si="17"/>
        <v>0</v>
      </c>
      <c r="AQ55" s="4">
        <v>8</v>
      </c>
      <c r="AR55" s="148"/>
      <c r="AS55" s="148"/>
      <c r="AT55" s="148">
        <v>8</v>
      </c>
      <c r="AU55" s="151"/>
      <c r="AV55" s="23"/>
      <c r="AW55" s="4"/>
      <c r="AX55" s="4">
        <f t="shared" si="27"/>
        <v>0</v>
      </c>
      <c r="AY55" s="4"/>
      <c r="AZ55" s="24"/>
      <c r="BA55" s="24"/>
      <c r="BB55" s="24"/>
      <c r="BC55" s="25"/>
      <c r="BD55" s="23"/>
      <c r="BE55" s="4"/>
      <c r="BF55" s="4">
        <f t="shared" si="28"/>
        <v>0</v>
      </c>
      <c r="BG55" s="4"/>
      <c r="BH55" s="24"/>
      <c r="BI55" s="24"/>
      <c r="BJ55" s="24"/>
      <c r="BK55" s="26"/>
      <c r="BL55" s="135"/>
      <c r="BM55" s="117"/>
      <c r="BN55" s="4">
        <f t="shared" si="29"/>
        <v>0</v>
      </c>
      <c r="BO55" s="24"/>
      <c r="BP55" s="25"/>
      <c r="BQ55" s="25"/>
      <c r="BR55" s="25"/>
      <c r="BS55" s="25"/>
      <c r="BT55" s="308">
        <f t="shared" si="21"/>
        <v>2</v>
      </c>
      <c r="BU55" s="178">
        <f t="shared" si="22"/>
        <v>16</v>
      </c>
      <c r="BV55" s="306"/>
      <c r="BW55" s="311" t="str">
        <f t="shared" si="0"/>
        <v>n</v>
      </c>
      <c r="BX55" s="306"/>
      <c r="BY55" s="307"/>
    </row>
    <row r="56" spans="1:77" s="311" customFormat="1" ht="12.75">
      <c r="A56" s="247" t="str">
        <f t="shared" si="1"/>
        <v>Pnz1-39-V,</v>
      </c>
      <c r="B56" s="319"/>
      <c r="C56" s="204"/>
      <c r="D56" s="304"/>
      <c r="E56" s="204">
        <v>39</v>
      </c>
      <c r="F56" s="274" t="s">
        <v>139</v>
      </c>
      <c r="G56" s="66" t="str">
        <f t="shared" si="14"/>
        <v>Pnz1-39-V</v>
      </c>
      <c r="H56" s="135"/>
      <c r="I56" s="4"/>
      <c r="J56" s="4">
        <f t="shared" si="23"/>
        <v>0</v>
      </c>
      <c r="K56" s="4"/>
      <c r="L56" s="24"/>
      <c r="M56" s="24"/>
      <c r="N56" s="24"/>
      <c r="O56" s="26"/>
      <c r="P56" s="23"/>
      <c r="Q56" s="4"/>
      <c r="R56" s="4">
        <f t="shared" si="24"/>
        <v>0</v>
      </c>
      <c r="S56" s="4"/>
      <c r="T56" s="24"/>
      <c r="U56" s="24"/>
      <c r="V56" s="24"/>
      <c r="W56" s="25"/>
      <c r="X56" s="23"/>
      <c r="Y56" s="4"/>
      <c r="Z56" s="4">
        <f t="shared" si="25"/>
        <v>0</v>
      </c>
      <c r="AA56" s="4"/>
      <c r="AB56" s="24"/>
      <c r="AC56" s="24"/>
      <c r="AD56" s="24"/>
      <c r="AE56" s="26"/>
      <c r="AF56" s="23"/>
      <c r="AG56" s="4"/>
      <c r="AH56" s="4">
        <f t="shared" si="26"/>
        <v>0</v>
      </c>
      <c r="AI56" s="4"/>
      <c r="AJ56" s="24"/>
      <c r="AK56" s="24"/>
      <c r="AL56" s="24"/>
      <c r="AM56" s="26"/>
      <c r="AN56" s="23">
        <v>2</v>
      </c>
      <c r="AO56" s="4"/>
      <c r="AP56" s="4">
        <f t="shared" si="17"/>
        <v>0</v>
      </c>
      <c r="AQ56" s="4">
        <v>8</v>
      </c>
      <c r="AR56" s="148"/>
      <c r="AS56" s="148">
        <v>8</v>
      </c>
      <c r="AT56" s="148"/>
      <c r="AU56" s="151"/>
      <c r="AV56" s="23"/>
      <c r="AW56" s="4"/>
      <c r="AX56" s="4">
        <f t="shared" si="27"/>
        <v>0</v>
      </c>
      <c r="AY56" s="4"/>
      <c r="AZ56" s="24"/>
      <c r="BA56" s="24"/>
      <c r="BB56" s="24"/>
      <c r="BC56" s="25"/>
      <c r="BD56" s="23"/>
      <c r="BE56" s="4"/>
      <c r="BF56" s="4">
        <f t="shared" si="28"/>
        <v>0</v>
      </c>
      <c r="BG56" s="4"/>
      <c r="BH56" s="24"/>
      <c r="BI56" s="24"/>
      <c r="BJ56" s="24"/>
      <c r="BK56" s="26"/>
      <c r="BL56" s="135"/>
      <c r="BM56" s="117"/>
      <c r="BN56" s="4">
        <f t="shared" si="29"/>
        <v>0</v>
      </c>
      <c r="BO56" s="24"/>
      <c r="BP56" s="25"/>
      <c r="BQ56" s="25"/>
      <c r="BR56" s="25"/>
      <c r="BS56" s="25"/>
      <c r="BT56" s="308">
        <f t="shared" si="21"/>
        <v>2</v>
      </c>
      <c r="BU56" s="178">
        <f t="shared" si="22"/>
        <v>16</v>
      </c>
      <c r="BV56" s="306"/>
      <c r="BW56" s="311" t="str">
        <f t="shared" si="0"/>
        <v>n</v>
      </c>
      <c r="BX56" s="306"/>
      <c r="BY56" s="307"/>
    </row>
    <row r="57" spans="1:77" s="311" customFormat="1" ht="12.75">
      <c r="A57" s="247" t="str">
        <f t="shared" si="1"/>
        <v>Pnz1-40-V,</v>
      </c>
      <c r="B57" s="319"/>
      <c r="C57" s="204"/>
      <c r="D57" s="304"/>
      <c r="E57" s="204">
        <v>40</v>
      </c>
      <c r="F57" s="274" t="s">
        <v>140</v>
      </c>
      <c r="G57" s="66" t="str">
        <f t="shared" si="14"/>
        <v>Pnz1-40-V</v>
      </c>
      <c r="H57" s="135"/>
      <c r="I57" s="27"/>
      <c r="J57" s="27">
        <f t="shared" si="23"/>
        <v>0</v>
      </c>
      <c r="K57" s="27"/>
      <c r="L57" s="28"/>
      <c r="M57" s="28"/>
      <c r="N57" s="28"/>
      <c r="O57" s="30"/>
      <c r="P57" s="23"/>
      <c r="Q57" s="4"/>
      <c r="R57" s="27">
        <f t="shared" si="24"/>
        <v>0</v>
      </c>
      <c r="S57" s="4"/>
      <c r="T57" s="24"/>
      <c r="U57" s="24"/>
      <c r="V57" s="24"/>
      <c r="W57" s="25"/>
      <c r="X57" s="23"/>
      <c r="Y57" s="4"/>
      <c r="Z57" s="27">
        <f t="shared" si="25"/>
        <v>0</v>
      </c>
      <c r="AA57" s="4"/>
      <c r="AB57" s="24"/>
      <c r="AC57" s="24"/>
      <c r="AD57" s="24"/>
      <c r="AE57" s="26"/>
      <c r="AF57" s="23"/>
      <c r="AG57" s="4"/>
      <c r="AH57" s="27">
        <f t="shared" si="26"/>
        <v>0</v>
      </c>
      <c r="AI57" s="4"/>
      <c r="AJ57" s="24"/>
      <c r="AK57" s="24"/>
      <c r="AL57" s="24"/>
      <c r="AM57" s="26"/>
      <c r="AN57" s="23">
        <v>2</v>
      </c>
      <c r="AO57" s="4"/>
      <c r="AP57" s="27">
        <f t="shared" si="17"/>
        <v>0</v>
      </c>
      <c r="AQ57" s="4">
        <v>8</v>
      </c>
      <c r="AR57" s="148"/>
      <c r="AS57" s="148">
        <v>8</v>
      </c>
      <c r="AT57" s="148"/>
      <c r="AU57" s="151"/>
      <c r="AV57" s="23"/>
      <c r="AW57" s="4"/>
      <c r="AX57" s="27">
        <f t="shared" si="27"/>
        <v>0</v>
      </c>
      <c r="AY57" s="4"/>
      <c r="AZ57" s="24"/>
      <c r="BA57" s="24"/>
      <c r="BB57" s="24"/>
      <c r="BC57" s="25"/>
      <c r="BD57" s="23"/>
      <c r="BE57" s="4"/>
      <c r="BF57" s="27">
        <f t="shared" si="28"/>
        <v>0</v>
      </c>
      <c r="BG57" s="4"/>
      <c r="BH57" s="24"/>
      <c r="BI57" s="24"/>
      <c r="BJ57" s="24"/>
      <c r="BK57" s="26"/>
      <c r="BL57" s="135"/>
      <c r="BM57" s="117"/>
      <c r="BN57" s="27">
        <f t="shared" si="29"/>
        <v>0</v>
      </c>
      <c r="BO57" s="24"/>
      <c r="BP57" s="25"/>
      <c r="BQ57" s="25"/>
      <c r="BR57" s="25"/>
      <c r="BS57" s="25"/>
      <c r="BT57" s="308">
        <f t="shared" si="21"/>
        <v>2</v>
      </c>
      <c r="BU57" s="178">
        <f t="shared" si="22"/>
        <v>16</v>
      </c>
      <c r="BV57" s="306"/>
      <c r="BW57" s="311" t="str">
        <f t="shared" si="0"/>
        <v>n</v>
      </c>
      <c r="BX57" s="306"/>
      <c r="BY57" s="307"/>
    </row>
    <row r="58" spans="1:77" s="311" customFormat="1" ht="12.75">
      <c r="A58" s="247" t="str">
        <f t="shared" si="1"/>
        <v>Pnz1-41-V,</v>
      </c>
      <c r="B58" s="319"/>
      <c r="C58" s="204"/>
      <c r="D58" s="304"/>
      <c r="E58" s="204">
        <v>41</v>
      </c>
      <c r="F58" s="274" t="s">
        <v>62</v>
      </c>
      <c r="G58" s="66" t="str">
        <f t="shared" si="14"/>
        <v>Pnz1-41-V</v>
      </c>
      <c r="H58" s="135"/>
      <c r="I58" s="4"/>
      <c r="J58" s="4">
        <f t="shared" si="23"/>
        <v>0</v>
      </c>
      <c r="K58" s="4"/>
      <c r="L58" s="24"/>
      <c r="M58" s="24"/>
      <c r="N58" s="24"/>
      <c r="O58" s="26"/>
      <c r="P58" s="23"/>
      <c r="Q58" s="4"/>
      <c r="R58" s="4">
        <f t="shared" si="24"/>
        <v>0</v>
      </c>
      <c r="S58" s="4"/>
      <c r="T58" s="24"/>
      <c r="U58" s="24"/>
      <c r="V58" s="24"/>
      <c r="W58" s="25"/>
      <c r="X58" s="23"/>
      <c r="Y58" s="4"/>
      <c r="Z58" s="4">
        <f t="shared" si="25"/>
        <v>0</v>
      </c>
      <c r="AA58" s="4"/>
      <c r="AB58" s="24"/>
      <c r="AC58" s="24"/>
      <c r="AD58" s="24"/>
      <c r="AE58" s="26"/>
      <c r="AF58" s="23"/>
      <c r="AG58" s="4"/>
      <c r="AH58" s="4">
        <f t="shared" si="26"/>
        <v>0</v>
      </c>
      <c r="AI58" s="4"/>
      <c r="AJ58" s="24"/>
      <c r="AK58" s="24"/>
      <c r="AL58" s="24"/>
      <c r="AM58" s="26"/>
      <c r="AN58" s="23">
        <v>2</v>
      </c>
      <c r="AO58" s="4"/>
      <c r="AP58" s="27">
        <f t="shared" si="17"/>
        <v>0</v>
      </c>
      <c r="AQ58" s="4">
        <v>8</v>
      </c>
      <c r="AR58" s="148"/>
      <c r="AS58" s="148"/>
      <c r="AT58" s="148"/>
      <c r="AU58" s="151">
        <v>8</v>
      </c>
      <c r="AV58" s="23"/>
      <c r="AW58" s="4"/>
      <c r="AX58" s="4">
        <f t="shared" si="27"/>
        <v>0</v>
      </c>
      <c r="AY58" s="4"/>
      <c r="AZ58" s="24"/>
      <c r="BA58" s="24"/>
      <c r="BB58" s="24"/>
      <c r="BC58" s="25"/>
      <c r="BD58" s="23"/>
      <c r="BE58" s="4"/>
      <c r="BF58" s="4">
        <f t="shared" si="28"/>
        <v>0</v>
      </c>
      <c r="BG58" s="4"/>
      <c r="BH58" s="24"/>
      <c r="BI58" s="24"/>
      <c r="BJ58" s="24"/>
      <c r="BK58" s="26"/>
      <c r="BL58" s="135"/>
      <c r="BM58" s="117"/>
      <c r="BN58" s="4">
        <f t="shared" si="29"/>
        <v>0</v>
      </c>
      <c r="BO58" s="24"/>
      <c r="BP58" s="25"/>
      <c r="BQ58" s="25"/>
      <c r="BR58" s="25"/>
      <c r="BS58" s="25"/>
      <c r="BT58" s="308">
        <f t="shared" si="21"/>
        <v>2</v>
      </c>
      <c r="BU58" s="178">
        <f t="shared" si="22"/>
        <v>16</v>
      </c>
      <c r="BV58" s="306"/>
      <c r="BW58" s="311" t="str">
        <f t="shared" si="0"/>
        <v>n</v>
      </c>
      <c r="BX58" s="306"/>
      <c r="BY58" s="307"/>
    </row>
    <row r="59" spans="1:77" s="311" customFormat="1" ht="12.75">
      <c r="A59" s="247" t="str">
        <f t="shared" si="1"/>
        <v>Pnz1-42-V,</v>
      </c>
      <c r="B59" s="319"/>
      <c r="C59" s="204"/>
      <c r="D59" s="304"/>
      <c r="E59" s="204">
        <v>42</v>
      </c>
      <c r="F59" s="274" t="s">
        <v>50</v>
      </c>
      <c r="G59" s="66" t="str">
        <f t="shared" si="14"/>
        <v>Pnz1-42-V</v>
      </c>
      <c r="H59" s="135"/>
      <c r="I59" s="4"/>
      <c r="J59" s="4">
        <f t="shared" si="23"/>
        <v>0</v>
      </c>
      <c r="K59" s="4"/>
      <c r="L59" s="24"/>
      <c r="M59" s="24"/>
      <c r="N59" s="24"/>
      <c r="O59" s="26"/>
      <c r="P59" s="23"/>
      <c r="Q59" s="4"/>
      <c r="R59" s="4">
        <f t="shared" si="24"/>
        <v>0</v>
      </c>
      <c r="S59" s="4"/>
      <c r="T59" s="24"/>
      <c r="U59" s="24"/>
      <c r="V59" s="24"/>
      <c r="W59" s="25"/>
      <c r="X59" s="23"/>
      <c r="Y59" s="4"/>
      <c r="Z59" s="4">
        <f t="shared" si="25"/>
        <v>0</v>
      </c>
      <c r="AA59" s="4"/>
      <c r="AB59" s="24"/>
      <c r="AC59" s="24"/>
      <c r="AD59" s="24"/>
      <c r="AE59" s="26"/>
      <c r="AF59" s="23"/>
      <c r="AG59" s="4"/>
      <c r="AH59" s="4">
        <f t="shared" si="26"/>
        <v>0</v>
      </c>
      <c r="AI59" s="4"/>
      <c r="AJ59" s="24"/>
      <c r="AK59" s="24"/>
      <c r="AL59" s="24"/>
      <c r="AM59" s="25"/>
      <c r="AN59" s="23">
        <v>3</v>
      </c>
      <c r="AO59" s="4"/>
      <c r="AP59" s="4">
        <f t="shared" si="17"/>
        <v>0</v>
      </c>
      <c r="AQ59" s="4">
        <v>8</v>
      </c>
      <c r="AR59" s="148"/>
      <c r="AS59" s="148">
        <v>16</v>
      </c>
      <c r="AT59" s="148"/>
      <c r="AU59" s="149"/>
      <c r="AV59" s="23"/>
      <c r="AW59" s="4"/>
      <c r="AX59" s="4">
        <f t="shared" si="27"/>
        <v>0</v>
      </c>
      <c r="AY59" s="4"/>
      <c r="AZ59" s="24"/>
      <c r="BA59" s="24"/>
      <c r="BB59" s="24"/>
      <c r="BC59" s="25"/>
      <c r="BD59" s="23"/>
      <c r="BE59" s="4"/>
      <c r="BF59" s="4">
        <f t="shared" si="28"/>
        <v>0</v>
      </c>
      <c r="BG59" s="4"/>
      <c r="BH59" s="24"/>
      <c r="BI59" s="24"/>
      <c r="BJ59" s="24"/>
      <c r="BK59" s="26"/>
      <c r="BL59" s="135"/>
      <c r="BM59" s="117"/>
      <c r="BN59" s="4">
        <f t="shared" si="29"/>
        <v>0</v>
      </c>
      <c r="BO59" s="24"/>
      <c r="BP59" s="25"/>
      <c r="BQ59" s="25"/>
      <c r="BR59" s="25"/>
      <c r="BS59" s="25"/>
      <c r="BT59" s="308">
        <f t="shared" si="21"/>
        <v>3</v>
      </c>
      <c r="BU59" s="178">
        <f t="shared" si="22"/>
        <v>24</v>
      </c>
      <c r="BV59" s="306" t="s">
        <v>122</v>
      </c>
      <c r="BW59" s="311" t="str">
        <f t="shared" si="0"/>
        <v>n</v>
      </c>
      <c r="BX59" s="306"/>
      <c r="BY59" s="307"/>
    </row>
    <row r="60" spans="1:77" s="311" customFormat="1" ht="12.75">
      <c r="A60" s="247" t="str">
        <f t="shared" si="1"/>
        <v>Pnz1-43-V,</v>
      </c>
      <c r="B60" s="319"/>
      <c r="C60" s="204"/>
      <c r="D60" s="304"/>
      <c r="E60" s="204">
        <v>43</v>
      </c>
      <c r="F60" s="274" t="s">
        <v>69</v>
      </c>
      <c r="G60" s="66" t="str">
        <f t="shared" si="14"/>
        <v>Pnz1-43-V</v>
      </c>
      <c r="H60" s="135"/>
      <c r="I60" s="4"/>
      <c r="J60" s="4">
        <f t="shared" si="23"/>
        <v>0</v>
      </c>
      <c r="K60" s="4"/>
      <c r="L60" s="24"/>
      <c r="M60" s="24"/>
      <c r="N60" s="24"/>
      <c r="O60" s="26"/>
      <c r="P60" s="23"/>
      <c r="Q60" s="4"/>
      <c r="R60" s="4">
        <f t="shared" si="24"/>
        <v>0</v>
      </c>
      <c r="S60" s="4"/>
      <c r="T60" s="24"/>
      <c r="U60" s="24"/>
      <c r="V60" s="24"/>
      <c r="W60" s="25"/>
      <c r="X60" s="23"/>
      <c r="Y60" s="4"/>
      <c r="Z60" s="4">
        <f t="shared" si="25"/>
        <v>0</v>
      </c>
      <c r="AA60" s="4"/>
      <c r="AB60" s="24"/>
      <c r="AC60" s="24"/>
      <c r="AD60" s="24"/>
      <c r="AE60" s="26"/>
      <c r="AF60" s="23"/>
      <c r="AG60" s="4"/>
      <c r="AH60" s="4">
        <f t="shared" si="26"/>
        <v>0</v>
      </c>
      <c r="AI60" s="4"/>
      <c r="AJ60" s="24"/>
      <c r="AK60" s="24"/>
      <c r="AL60" s="24"/>
      <c r="AM60" s="25"/>
      <c r="AN60" s="23">
        <v>2</v>
      </c>
      <c r="AO60" s="4"/>
      <c r="AP60" s="4">
        <f t="shared" si="17"/>
        <v>0</v>
      </c>
      <c r="AQ60" s="4">
        <v>8</v>
      </c>
      <c r="AR60" s="148"/>
      <c r="AS60" s="148">
        <v>8</v>
      </c>
      <c r="AT60" s="148"/>
      <c r="AU60" s="149"/>
      <c r="AV60" s="23"/>
      <c r="AW60" s="4"/>
      <c r="AX60" s="4">
        <f t="shared" si="27"/>
        <v>0</v>
      </c>
      <c r="AY60" s="4"/>
      <c r="AZ60" s="24"/>
      <c r="BA60" s="24"/>
      <c r="BB60" s="24"/>
      <c r="BC60" s="25"/>
      <c r="BD60" s="23"/>
      <c r="BE60" s="4"/>
      <c r="BF60" s="4">
        <f t="shared" si="28"/>
        <v>0</v>
      </c>
      <c r="BG60" s="4"/>
      <c r="BH60" s="24"/>
      <c r="BI60" s="24"/>
      <c r="BJ60" s="24"/>
      <c r="BK60" s="26"/>
      <c r="BL60" s="135"/>
      <c r="BM60" s="117"/>
      <c r="BN60" s="4">
        <f t="shared" si="29"/>
        <v>0</v>
      </c>
      <c r="BO60" s="24"/>
      <c r="BP60" s="25"/>
      <c r="BQ60" s="25"/>
      <c r="BR60" s="25"/>
      <c r="BS60" s="25"/>
      <c r="BT60" s="308">
        <f t="shared" si="21"/>
        <v>2</v>
      </c>
      <c r="BU60" s="178">
        <f t="shared" si="22"/>
        <v>16</v>
      </c>
      <c r="BV60" s="306"/>
      <c r="BW60" s="311" t="str">
        <f t="shared" si="0"/>
        <v>n</v>
      </c>
      <c r="BX60" s="306"/>
      <c r="BY60" s="307"/>
    </row>
    <row r="61" spans="1:77" s="311" customFormat="1" ht="12.75">
      <c r="A61" s="247" t="str">
        <f t="shared" si="1"/>
        <v>Pnz1-44-V,VI,</v>
      </c>
      <c r="B61" s="319"/>
      <c r="C61" s="204"/>
      <c r="D61" s="304"/>
      <c r="E61" s="204">
        <v>44</v>
      </c>
      <c r="F61" s="274" t="s">
        <v>61</v>
      </c>
      <c r="G61" s="66" t="str">
        <f t="shared" si="14"/>
        <v>Pnz1-44-V,VI</v>
      </c>
      <c r="H61" s="135"/>
      <c r="I61" s="4"/>
      <c r="J61" s="4">
        <f>IF(I68="e",8,0)</f>
        <v>0</v>
      </c>
      <c r="K61" s="4"/>
      <c r="L61" s="24"/>
      <c r="M61" s="24"/>
      <c r="N61" s="24"/>
      <c r="O61" s="26"/>
      <c r="P61" s="23"/>
      <c r="Q61" s="4"/>
      <c r="R61" s="4">
        <f>IF(Q68="e",8,0)</f>
        <v>0</v>
      </c>
      <c r="S61" s="4"/>
      <c r="T61" s="24"/>
      <c r="U61" s="24"/>
      <c r="V61" s="24"/>
      <c r="W61" s="25"/>
      <c r="X61" s="23"/>
      <c r="Y61" s="4"/>
      <c r="Z61" s="4">
        <f t="shared" si="25"/>
        <v>0</v>
      </c>
      <c r="AA61" s="4"/>
      <c r="AB61" s="24"/>
      <c r="AC61" s="24"/>
      <c r="AD61" s="24"/>
      <c r="AE61" s="26"/>
      <c r="AF61" s="23"/>
      <c r="AG61" s="4"/>
      <c r="AH61" s="4">
        <f t="shared" si="26"/>
        <v>0</v>
      </c>
      <c r="AI61" s="4"/>
      <c r="AJ61" s="24"/>
      <c r="AK61" s="24"/>
      <c r="AL61" s="24"/>
      <c r="AM61" s="25"/>
      <c r="AN61" s="23">
        <v>4</v>
      </c>
      <c r="AO61" s="4" t="s">
        <v>124</v>
      </c>
      <c r="AP61" s="4">
        <f t="shared" si="17"/>
        <v>1</v>
      </c>
      <c r="AQ61" s="4">
        <v>8</v>
      </c>
      <c r="AR61" s="24">
        <v>8</v>
      </c>
      <c r="AS61" s="24">
        <v>8</v>
      </c>
      <c r="AT61" s="24"/>
      <c r="AU61" s="25"/>
      <c r="AV61" s="23">
        <v>3</v>
      </c>
      <c r="AW61" s="4"/>
      <c r="AX61" s="4">
        <f t="shared" si="27"/>
        <v>0</v>
      </c>
      <c r="AY61" s="4"/>
      <c r="AZ61" s="24"/>
      <c r="BA61" s="24"/>
      <c r="BB61" s="24">
        <v>16</v>
      </c>
      <c r="BC61" s="25"/>
      <c r="BD61" s="23"/>
      <c r="BE61" s="4"/>
      <c r="BF61" s="4">
        <f t="shared" si="28"/>
        <v>0</v>
      </c>
      <c r="BG61" s="4"/>
      <c r="BH61" s="24"/>
      <c r="BI61" s="24"/>
      <c r="BJ61" s="24"/>
      <c r="BK61" s="26"/>
      <c r="BL61" s="135"/>
      <c r="BM61" s="117"/>
      <c r="BN61" s="4">
        <f t="shared" si="29"/>
        <v>0</v>
      </c>
      <c r="BO61" s="24"/>
      <c r="BP61" s="25"/>
      <c r="BQ61" s="25"/>
      <c r="BR61" s="25"/>
      <c r="BS61" s="25"/>
      <c r="BT61" s="308">
        <f t="shared" si="21"/>
        <v>7</v>
      </c>
      <c r="BU61" s="178">
        <f t="shared" si="22"/>
        <v>40</v>
      </c>
      <c r="BV61" s="306"/>
      <c r="BW61" s="311" t="str">
        <f t="shared" si="0"/>
        <v>n</v>
      </c>
      <c r="BX61" s="306"/>
      <c r="BY61" s="307"/>
    </row>
    <row r="62" spans="1:77" s="311" customFormat="1" ht="12.75">
      <c r="A62" s="247" t="str">
        <f t="shared" si="1"/>
        <v>Pnz1-45-VI,</v>
      </c>
      <c r="B62" s="319"/>
      <c r="C62" s="347"/>
      <c r="D62" s="304"/>
      <c r="E62" s="347">
        <v>45</v>
      </c>
      <c r="F62" s="331" t="s">
        <v>127</v>
      </c>
      <c r="G62" s="332" t="str">
        <f t="shared" si="14"/>
        <v>Pnz1-45-VI</v>
      </c>
      <c r="H62" s="333"/>
      <c r="I62" s="340"/>
      <c r="J62" s="4">
        <f>IF(I616="e",8,0)</f>
        <v>0</v>
      </c>
      <c r="K62" s="340"/>
      <c r="L62" s="341"/>
      <c r="M62" s="341"/>
      <c r="N62" s="341"/>
      <c r="O62" s="342"/>
      <c r="P62" s="343"/>
      <c r="Q62" s="340"/>
      <c r="R62" s="4">
        <f>IF(Q616="e",8,0)</f>
        <v>0</v>
      </c>
      <c r="S62" s="340"/>
      <c r="T62" s="341"/>
      <c r="U62" s="341"/>
      <c r="V62" s="341"/>
      <c r="W62" s="344"/>
      <c r="X62" s="23"/>
      <c r="Y62" s="4"/>
      <c r="Z62" s="4">
        <f t="shared" si="25"/>
        <v>0</v>
      </c>
      <c r="AA62" s="4"/>
      <c r="AB62" s="341"/>
      <c r="AC62" s="341"/>
      <c r="AD62" s="341"/>
      <c r="AE62" s="342"/>
      <c r="AF62" s="343"/>
      <c r="AG62" s="340"/>
      <c r="AH62" s="4">
        <f t="shared" si="26"/>
        <v>0</v>
      </c>
      <c r="AI62" s="340"/>
      <c r="AJ62" s="341"/>
      <c r="AK62" s="341"/>
      <c r="AL62" s="341"/>
      <c r="AM62" s="344"/>
      <c r="AN62" s="343"/>
      <c r="AO62" s="340"/>
      <c r="AP62" s="4">
        <f t="shared" si="17"/>
        <v>0</v>
      </c>
      <c r="AQ62" s="340"/>
      <c r="AR62" s="341"/>
      <c r="AS62" s="341"/>
      <c r="AT62" s="341"/>
      <c r="AU62" s="344"/>
      <c r="AV62" s="343">
        <v>3</v>
      </c>
      <c r="AW62" s="340" t="s">
        <v>124</v>
      </c>
      <c r="AX62" s="4">
        <f t="shared" si="27"/>
        <v>1</v>
      </c>
      <c r="AY62" s="340">
        <v>8</v>
      </c>
      <c r="AZ62" s="341"/>
      <c r="BA62" s="341">
        <v>8</v>
      </c>
      <c r="BB62" s="341"/>
      <c r="BC62" s="344"/>
      <c r="BD62" s="343"/>
      <c r="BE62" s="340"/>
      <c r="BF62" s="4">
        <f t="shared" si="28"/>
        <v>0</v>
      </c>
      <c r="BG62" s="340"/>
      <c r="BH62" s="341"/>
      <c r="BI62" s="341"/>
      <c r="BJ62" s="341"/>
      <c r="BK62" s="342"/>
      <c r="BL62" s="333"/>
      <c r="BM62" s="348"/>
      <c r="BN62" s="4">
        <f t="shared" si="29"/>
        <v>0</v>
      </c>
      <c r="BO62" s="341"/>
      <c r="BP62" s="344"/>
      <c r="BQ62" s="344"/>
      <c r="BR62" s="344"/>
      <c r="BS62" s="344"/>
      <c r="BT62" s="339">
        <f t="shared" si="21"/>
        <v>3</v>
      </c>
      <c r="BU62" s="318">
        <f t="shared" si="22"/>
        <v>16</v>
      </c>
      <c r="BV62" s="311" t="s">
        <v>122</v>
      </c>
      <c r="BW62" s="311" t="str">
        <f t="shared" si="0"/>
        <v>n</v>
      </c>
      <c r="BX62" s="306"/>
      <c r="BY62" s="307"/>
    </row>
    <row r="63" spans="1:77" s="311" customFormat="1" ht="12.75">
      <c r="A63" s="247" t="str">
        <f t="shared" si="1"/>
        <v>Pnz1-46-VI,</v>
      </c>
      <c r="B63" s="319"/>
      <c r="C63" s="347"/>
      <c r="D63" s="304"/>
      <c r="E63" s="347">
        <v>46</v>
      </c>
      <c r="F63" s="331" t="s">
        <v>75</v>
      </c>
      <c r="G63" s="332" t="str">
        <f t="shared" si="14"/>
        <v>Pnz1-46-VI</v>
      </c>
      <c r="H63" s="333"/>
      <c r="I63" s="340"/>
      <c r="J63" s="4">
        <f>IF(I63="e",8,0)</f>
        <v>0</v>
      </c>
      <c r="K63" s="340"/>
      <c r="L63" s="341"/>
      <c r="M63" s="341"/>
      <c r="N63" s="341"/>
      <c r="O63" s="342"/>
      <c r="P63" s="343"/>
      <c r="Q63" s="340"/>
      <c r="R63" s="4">
        <f>IF(Q63="e",8,0)</f>
        <v>0</v>
      </c>
      <c r="S63" s="340"/>
      <c r="T63" s="341"/>
      <c r="U63" s="341"/>
      <c r="V63" s="341"/>
      <c r="W63" s="344"/>
      <c r="X63" s="343"/>
      <c r="Y63" s="340"/>
      <c r="Z63" s="4">
        <f t="shared" si="25"/>
        <v>0</v>
      </c>
      <c r="AA63" s="340"/>
      <c r="AB63" s="341"/>
      <c r="AC63" s="341"/>
      <c r="AD63" s="341"/>
      <c r="AE63" s="342"/>
      <c r="AF63" s="343"/>
      <c r="AG63" s="345"/>
      <c r="AH63" s="4">
        <f t="shared" si="26"/>
        <v>0</v>
      </c>
      <c r="AI63" s="345"/>
      <c r="AJ63" s="174"/>
      <c r="AK63" s="174"/>
      <c r="AL63" s="174"/>
      <c r="AM63" s="346"/>
      <c r="AN63" s="343"/>
      <c r="AO63" s="340"/>
      <c r="AP63" s="4">
        <f t="shared" si="17"/>
        <v>0</v>
      </c>
      <c r="AQ63" s="340"/>
      <c r="AR63" s="341"/>
      <c r="AS63" s="341"/>
      <c r="AT63" s="341"/>
      <c r="AU63" s="344"/>
      <c r="AV63" s="343">
        <v>2</v>
      </c>
      <c r="AW63" s="340"/>
      <c r="AX63" s="4">
        <f t="shared" si="27"/>
        <v>0</v>
      </c>
      <c r="AY63" s="340">
        <v>8</v>
      </c>
      <c r="AZ63" s="341"/>
      <c r="BA63" s="341"/>
      <c r="BB63" s="341">
        <v>8</v>
      </c>
      <c r="BC63" s="344"/>
      <c r="BD63" s="343"/>
      <c r="BE63" s="340"/>
      <c r="BF63" s="4">
        <f t="shared" si="28"/>
        <v>0</v>
      </c>
      <c r="BG63" s="340"/>
      <c r="BH63" s="341"/>
      <c r="BI63" s="341"/>
      <c r="BJ63" s="341"/>
      <c r="BK63" s="342"/>
      <c r="BL63" s="333"/>
      <c r="BM63" s="348"/>
      <c r="BN63" s="4">
        <f t="shared" si="29"/>
        <v>0</v>
      </c>
      <c r="BO63" s="341"/>
      <c r="BP63" s="344"/>
      <c r="BQ63" s="344"/>
      <c r="BR63" s="344"/>
      <c r="BS63" s="344"/>
      <c r="BT63" s="339">
        <f t="shared" si="21"/>
        <v>2</v>
      </c>
      <c r="BU63" s="318">
        <f t="shared" si="22"/>
        <v>16</v>
      </c>
      <c r="BV63" s="311" t="s">
        <v>122</v>
      </c>
      <c r="BW63" s="311" t="str">
        <f t="shared" si="0"/>
        <v>n</v>
      </c>
      <c r="BX63" s="306"/>
      <c r="BY63" s="307"/>
    </row>
    <row r="64" spans="1:77" s="311" customFormat="1" ht="12.75">
      <c r="A64" s="247" t="str">
        <f t="shared" si="1"/>
        <v>Pnz1-47-VI,</v>
      </c>
      <c r="B64" s="319"/>
      <c r="C64" s="204"/>
      <c r="D64" s="304"/>
      <c r="E64" s="204">
        <v>47</v>
      </c>
      <c r="F64" s="274" t="s">
        <v>74</v>
      </c>
      <c r="G64" s="66" t="str">
        <f t="shared" si="14"/>
        <v>Pnz1-47-VI</v>
      </c>
      <c r="H64" s="135"/>
      <c r="I64" s="4"/>
      <c r="J64" s="4">
        <f>IF(I64="e",8,0)</f>
        <v>0</v>
      </c>
      <c r="K64" s="4"/>
      <c r="L64" s="24"/>
      <c r="M64" s="24"/>
      <c r="N64" s="24"/>
      <c r="O64" s="26"/>
      <c r="P64" s="23"/>
      <c r="Q64" s="4"/>
      <c r="R64" s="4">
        <f>IF(Q64="e",8,0)</f>
        <v>0</v>
      </c>
      <c r="S64" s="4"/>
      <c r="T64" s="24"/>
      <c r="U64" s="24"/>
      <c r="V64" s="24"/>
      <c r="W64" s="25"/>
      <c r="X64" s="23"/>
      <c r="Y64" s="4"/>
      <c r="Z64" s="4">
        <f t="shared" si="25"/>
        <v>0</v>
      </c>
      <c r="AA64" s="4"/>
      <c r="AB64" s="24"/>
      <c r="AC64" s="24"/>
      <c r="AD64" s="24"/>
      <c r="AE64" s="26"/>
      <c r="AF64" s="23"/>
      <c r="AG64" s="150"/>
      <c r="AH64" s="4">
        <f t="shared" si="26"/>
        <v>0</v>
      </c>
      <c r="AI64" s="150"/>
      <c r="AJ64" s="148"/>
      <c r="AK64" s="148"/>
      <c r="AL64" s="148"/>
      <c r="AM64" s="149"/>
      <c r="AN64" s="23"/>
      <c r="AO64" s="4"/>
      <c r="AP64" s="4">
        <f t="shared" si="17"/>
        <v>0</v>
      </c>
      <c r="AQ64" s="4"/>
      <c r="AR64" s="24"/>
      <c r="AS64" s="24"/>
      <c r="AT64" s="24"/>
      <c r="AU64" s="25"/>
      <c r="AV64" s="23">
        <v>3</v>
      </c>
      <c r="AW64" s="4"/>
      <c r="AX64" s="4">
        <f t="shared" si="27"/>
        <v>0</v>
      </c>
      <c r="AY64" s="4">
        <v>8</v>
      </c>
      <c r="AZ64" s="24"/>
      <c r="BA64" s="24">
        <v>16</v>
      </c>
      <c r="BB64" s="24"/>
      <c r="BC64" s="25"/>
      <c r="BD64" s="23"/>
      <c r="BE64" s="4"/>
      <c r="BF64" s="4">
        <f t="shared" si="28"/>
        <v>0</v>
      </c>
      <c r="BG64" s="4"/>
      <c r="BH64" s="24"/>
      <c r="BI64" s="24"/>
      <c r="BJ64" s="24"/>
      <c r="BK64" s="26"/>
      <c r="BL64" s="135"/>
      <c r="BM64" s="117"/>
      <c r="BN64" s="4">
        <f t="shared" si="29"/>
        <v>0</v>
      </c>
      <c r="BO64" s="24"/>
      <c r="BP64" s="25"/>
      <c r="BQ64" s="25"/>
      <c r="BR64" s="25"/>
      <c r="BS64" s="25"/>
      <c r="BT64" s="308">
        <f t="shared" si="21"/>
        <v>3</v>
      </c>
      <c r="BU64" s="178">
        <f t="shared" si="22"/>
        <v>24</v>
      </c>
      <c r="BV64" s="306"/>
      <c r="BW64" s="311" t="str">
        <f t="shared" si="0"/>
        <v>n</v>
      </c>
      <c r="BX64" s="306"/>
      <c r="BY64" s="307"/>
    </row>
    <row r="65" spans="1:77" s="311" customFormat="1" ht="12.75">
      <c r="A65" s="247" t="str">
        <f t="shared" si="1"/>
        <v>Pnz1-48-VI,</v>
      </c>
      <c r="B65" s="319"/>
      <c r="C65" s="204"/>
      <c r="D65" s="304"/>
      <c r="E65" s="204">
        <v>48</v>
      </c>
      <c r="F65" s="274" t="s">
        <v>73</v>
      </c>
      <c r="G65" s="66" t="str">
        <f t="shared" si="14"/>
        <v>Pnz1-48-VI</v>
      </c>
      <c r="H65" s="135"/>
      <c r="I65" s="4"/>
      <c r="J65" s="4">
        <f>IF(I65="e",8,0)</f>
        <v>0</v>
      </c>
      <c r="K65" s="4"/>
      <c r="L65" s="24"/>
      <c r="M65" s="24"/>
      <c r="N65" s="24"/>
      <c r="O65" s="26"/>
      <c r="P65" s="23"/>
      <c r="Q65" s="4"/>
      <c r="R65" s="4">
        <f>IF(Q65="e",8,0)</f>
        <v>0</v>
      </c>
      <c r="S65" s="4"/>
      <c r="T65" s="24"/>
      <c r="U65" s="24"/>
      <c r="V65" s="24"/>
      <c r="W65" s="25"/>
      <c r="X65" s="23"/>
      <c r="Y65" s="4"/>
      <c r="Z65" s="4">
        <f t="shared" si="25"/>
        <v>0</v>
      </c>
      <c r="AA65" s="4"/>
      <c r="AB65" s="24"/>
      <c r="AC65" s="24"/>
      <c r="AD65" s="24"/>
      <c r="AE65" s="26"/>
      <c r="AF65" s="23"/>
      <c r="AG65" s="4"/>
      <c r="AH65" s="4">
        <f t="shared" si="26"/>
        <v>0</v>
      </c>
      <c r="AI65" s="4"/>
      <c r="AJ65" s="24"/>
      <c r="AK65" s="24"/>
      <c r="AL65" s="24"/>
      <c r="AM65" s="25"/>
      <c r="AN65" s="23"/>
      <c r="AO65" s="4"/>
      <c r="AP65" s="4">
        <f t="shared" si="17"/>
        <v>0</v>
      </c>
      <c r="AQ65" s="4"/>
      <c r="AR65" s="148"/>
      <c r="AS65" s="148"/>
      <c r="AT65" s="148"/>
      <c r="AU65" s="149"/>
      <c r="AV65" s="23">
        <v>3</v>
      </c>
      <c r="AW65" s="4"/>
      <c r="AX65" s="4">
        <f t="shared" si="27"/>
        <v>0</v>
      </c>
      <c r="AY65" s="4">
        <v>8</v>
      </c>
      <c r="AZ65" s="24"/>
      <c r="BA65" s="24"/>
      <c r="BB65" s="24">
        <v>8</v>
      </c>
      <c r="BC65" s="25"/>
      <c r="BD65" s="23"/>
      <c r="BE65" s="4"/>
      <c r="BF65" s="4">
        <f t="shared" si="28"/>
        <v>0</v>
      </c>
      <c r="BG65" s="4"/>
      <c r="BH65" s="24"/>
      <c r="BI65" s="24"/>
      <c r="BJ65" s="24"/>
      <c r="BK65" s="26"/>
      <c r="BL65" s="135"/>
      <c r="BM65" s="117"/>
      <c r="BN65" s="4">
        <f t="shared" si="29"/>
        <v>0</v>
      </c>
      <c r="BO65" s="24"/>
      <c r="BP65" s="25"/>
      <c r="BQ65" s="25"/>
      <c r="BR65" s="25"/>
      <c r="BS65" s="25"/>
      <c r="BT65" s="308">
        <f t="shared" si="21"/>
        <v>3</v>
      </c>
      <c r="BU65" s="178">
        <f t="shared" si="22"/>
        <v>16</v>
      </c>
      <c r="BV65" s="306"/>
      <c r="BW65" s="311" t="str">
        <f t="shared" si="0"/>
        <v>n</v>
      </c>
      <c r="BX65" s="306"/>
      <c r="BY65" s="307"/>
    </row>
    <row r="66" spans="1:77" s="311" customFormat="1" ht="12.75">
      <c r="A66" s="247" t="str">
        <f t="shared" si="1"/>
        <v>Pnz1-49-VII,</v>
      </c>
      <c r="B66" s="319"/>
      <c r="C66" s="204"/>
      <c r="D66" s="304"/>
      <c r="E66" s="204">
        <v>49</v>
      </c>
      <c r="F66" s="274" t="s">
        <v>43</v>
      </c>
      <c r="G66" s="66" t="str">
        <f t="shared" si="14"/>
        <v>Pnz1-49-VII</v>
      </c>
      <c r="H66" s="135"/>
      <c r="I66" s="4"/>
      <c r="J66" s="4">
        <f>IF(I66="e",8,0)</f>
        <v>0</v>
      </c>
      <c r="K66" s="4"/>
      <c r="L66" s="24"/>
      <c r="M66" s="24"/>
      <c r="N66" s="24"/>
      <c r="O66" s="26"/>
      <c r="P66" s="23"/>
      <c r="Q66" s="4"/>
      <c r="R66" s="4">
        <f>IF(Q66="e",8,0)</f>
        <v>0</v>
      </c>
      <c r="S66" s="4"/>
      <c r="T66" s="24"/>
      <c r="U66" s="24"/>
      <c r="V66" s="24"/>
      <c r="W66" s="25"/>
      <c r="X66" s="23"/>
      <c r="Y66" s="4"/>
      <c r="Z66" s="4">
        <f t="shared" si="25"/>
        <v>0</v>
      </c>
      <c r="AA66" s="4"/>
      <c r="AB66" s="24"/>
      <c r="AC66" s="24"/>
      <c r="AD66" s="24"/>
      <c r="AE66" s="26"/>
      <c r="AF66" s="23"/>
      <c r="AG66" s="4"/>
      <c r="AH66" s="4">
        <f t="shared" si="26"/>
        <v>0</v>
      </c>
      <c r="AI66" s="4"/>
      <c r="AJ66" s="24"/>
      <c r="AK66" s="24"/>
      <c r="AL66" s="24"/>
      <c r="AM66" s="25"/>
      <c r="AN66" s="23"/>
      <c r="AO66" s="4"/>
      <c r="AP66" s="4">
        <f t="shared" si="17"/>
        <v>0</v>
      </c>
      <c r="AQ66" s="4"/>
      <c r="AR66" s="24"/>
      <c r="AS66" s="24"/>
      <c r="AT66" s="24"/>
      <c r="AU66" s="25"/>
      <c r="AV66" s="23"/>
      <c r="AW66" s="4"/>
      <c r="AX66" s="4">
        <f t="shared" si="27"/>
        <v>0</v>
      </c>
      <c r="AY66" s="4"/>
      <c r="AZ66" s="24"/>
      <c r="BA66" s="24"/>
      <c r="BB66" s="24"/>
      <c r="BC66" s="25"/>
      <c r="BD66" s="23">
        <v>30</v>
      </c>
      <c r="BE66" s="4"/>
      <c r="BF66" s="4">
        <f t="shared" si="28"/>
        <v>0</v>
      </c>
      <c r="BG66" s="4"/>
      <c r="BH66" s="24"/>
      <c r="BI66" s="24">
        <v>450</v>
      </c>
      <c r="BJ66" s="24"/>
      <c r="BK66" s="26"/>
      <c r="BL66" s="135"/>
      <c r="BM66" s="117"/>
      <c r="BN66" s="4">
        <f t="shared" si="29"/>
        <v>0</v>
      </c>
      <c r="BO66" s="24"/>
      <c r="BP66" s="25"/>
      <c r="BQ66" s="25"/>
      <c r="BR66" s="25"/>
      <c r="BS66" s="25"/>
      <c r="BT66" s="308">
        <f t="shared" si="21"/>
        <v>30</v>
      </c>
      <c r="BU66" s="178">
        <f t="shared" si="22"/>
        <v>450</v>
      </c>
      <c r="BV66" s="306"/>
      <c r="BW66" s="311" t="str">
        <f t="shared" si="0"/>
        <v>n</v>
      </c>
      <c r="BX66" s="306"/>
      <c r="BY66" s="307"/>
    </row>
    <row r="67" spans="1:77" s="311" customFormat="1" ht="12.75">
      <c r="A67" s="247" t="str">
        <f t="shared" si="1"/>
        <v>Pnz1-50-VIII,</v>
      </c>
      <c r="B67" s="319"/>
      <c r="C67" s="204"/>
      <c r="D67" s="304"/>
      <c r="E67" s="204">
        <v>50</v>
      </c>
      <c r="F67" s="274" t="s">
        <v>78</v>
      </c>
      <c r="G67" s="66" t="str">
        <f t="shared" si="14"/>
        <v>Pnz1-50-VIII</v>
      </c>
      <c r="H67" s="135"/>
      <c r="I67" s="4"/>
      <c r="J67" s="4"/>
      <c r="K67" s="4"/>
      <c r="L67" s="24"/>
      <c r="M67" s="24"/>
      <c r="N67" s="24"/>
      <c r="O67" s="26"/>
      <c r="P67" s="23"/>
      <c r="Q67" s="4"/>
      <c r="R67" s="4"/>
      <c r="S67" s="4"/>
      <c r="T67" s="24"/>
      <c r="U67" s="24"/>
      <c r="V67" s="24"/>
      <c r="W67" s="25"/>
      <c r="X67" s="23"/>
      <c r="Y67" s="4"/>
      <c r="Z67" s="4"/>
      <c r="AA67" s="4"/>
      <c r="AB67" s="24"/>
      <c r="AC67" s="24"/>
      <c r="AD67" s="24"/>
      <c r="AE67" s="26"/>
      <c r="AF67" s="23"/>
      <c r="AG67" s="150"/>
      <c r="AH67" s="4"/>
      <c r="AI67" s="150"/>
      <c r="AJ67" s="148"/>
      <c r="AK67" s="148"/>
      <c r="AL67" s="148"/>
      <c r="AM67" s="149"/>
      <c r="AN67" s="23"/>
      <c r="AO67" s="4"/>
      <c r="AP67" s="4">
        <f t="shared" si="17"/>
        <v>0</v>
      </c>
      <c r="AQ67" s="4"/>
      <c r="AR67" s="24"/>
      <c r="AS67" s="24"/>
      <c r="AT67" s="24"/>
      <c r="AU67" s="25"/>
      <c r="AV67" s="23"/>
      <c r="AW67" s="4"/>
      <c r="AX67" s="4"/>
      <c r="AY67" s="4"/>
      <c r="AZ67" s="24"/>
      <c r="BA67" s="24"/>
      <c r="BB67" s="24"/>
      <c r="BC67" s="25"/>
      <c r="BD67" s="23"/>
      <c r="BE67" s="4"/>
      <c r="BF67" s="4"/>
      <c r="BG67" s="4"/>
      <c r="BH67" s="24"/>
      <c r="BI67" s="24"/>
      <c r="BJ67" s="24"/>
      <c r="BK67" s="26"/>
      <c r="BL67" s="135">
        <v>3</v>
      </c>
      <c r="BM67" s="117"/>
      <c r="BN67" s="4"/>
      <c r="BO67" s="24">
        <v>8</v>
      </c>
      <c r="BP67" s="25"/>
      <c r="BQ67" s="25">
        <v>16</v>
      </c>
      <c r="BR67" s="25"/>
      <c r="BS67" s="25"/>
      <c r="BT67" s="308">
        <f t="shared" si="21"/>
        <v>3</v>
      </c>
      <c r="BU67" s="178">
        <f t="shared" si="22"/>
        <v>24</v>
      </c>
      <c r="BV67" s="306" t="s">
        <v>122</v>
      </c>
      <c r="BW67" s="311" t="str">
        <f t="shared" si="0"/>
        <v>n</v>
      </c>
      <c r="BX67" s="306"/>
      <c r="BY67" s="307"/>
    </row>
    <row r="68" spans="1:77" s="311" customFormat="1" ht="12.75">
      <c r="A68" s="247" t="str">
        <f t="shared" si="1"/>
        <v>Pnz1-51-VIII,</v>
      </c>
      <c r="B68" s="319"/>
      <c r="C68" s="204"/>
      <c r="D68" s="304"/>
      <c r="E68" s="204">
        <v>51</v>
      </c>
      <c r="F68" s="274" t="s">
        <v>128</v>
      </c>
      <c r="G68" s="66" t="str">
        <f t="shared" si="14"/>
        <v>Pnz1-51-VIII</v>
      </c>
      <c r="H68" s="134"/>
      <c r="I68" s="27"/>
      <c r="J68" s="27">
        <f>IF(I68="e",8,0)</f>
        <v>0</v>
      </c>
      <c r="K68" s="27"/>
      <c r="L68" s="28"/>
      <c r="M68" s="28"/>
      <c r="N68" s="28"/>
      <c r="O68" s="30"/>
      <c r="P68" s="33"/>
      <c r="Q68" s="27"/>
      <c r="R68" s="27">
        <f>IF(Q68="e",8,0)</f>
        <v>0</v>
      </c>
      <c r="S68" s="27"/>
      <c r="T68" s="28"/>
      <c r="U68" s="28"/>
      <c r="V68" s="28"/>
      <c r="W68" s="29"/>
      <c r="X68" s="33"/>
      <c r="Y68" s="27"/>
      <c r="Z68" s="27">
        <f>IF(Y68="e",1,0)</f>
        <v>0</v>
      </c>
      <c r="AA68" s="27"/>
      <c r="AB68" s="28"/>
      <c r="AC68" s="28"/>
      <c r="AD68" s="28"/>
      <c r="AE68" s="30"/>
      <c r="AF68" s="33"/>
      <c r="AG68" s="27"/>
      <c r="AH68" s="27">
        <f>IF(AG68="e",1,0)</f>
        <v>0</v>
      </c>
      <c r="AI68" s="27"/>
      <c r="AJ68" s="28"/>
      <c r="AK68" s="28"/>
      <c r="AL68" s="28"/>
      <c r="AM68" s="29"/>
      <c r="AN68" s="33"/>
      <c r="AO68" s="27"/>
      <c r="AP68" s="4">
        <f t="shared" si="17"/>
        <v>0</v>
      </c>
      <c r="AQ68" s="27"/>
      <c r="AR68" s="98"/>
      <c r="AS68" s="148"/>
      <c r="AT68" s="98"/>
      <c r="AU68" s="99"/>
      <c r="AV68" s="33"/>
      <c r="AW68" s="27"/>
      <c r="AX68" s="27">
        <f>IF(AW68="e",1,0)</f>
        <v>0</v>
      </c>
      <c r="AY68" s="27"/>
      <c r="AZ68" s="28"/>
      <c r="BA68" s="28"/>
      <c r="BB68" s="28"/>
      <c r="BC68" s="29"/>
      <c r="BD68" s="33"/>
      <c r="BE68" s="27"/>
      <c r="BF68" s="27">
        <f>IF(BE68="e",1,0)</f>
        <v>0</v>
      </c>
      <c r="BG68" s="27"/>
      <c r="BH68" s="28"/>
      <c r="BI68" s="28"/>
      <c r="BJ68" s="28"/>
      <c r="BK68" s="30"/>
      <c r="BL68" s="134">
        <v>3</v>
      </c>
      <c r="BM68" s="95"/>
      <c r="BN68" s="27">
        <f>IF(BM68="e",1,0)</f>
        <v>0</v>
      </c>
      <c r="BO68" s="28">
        <v>8</v>
      </c>
      <c r="BP68" s="29"/>
      <c r="BQ68" s="29">
        <v>16</v>
      </c>
      <c r="BR68" s="29"/>
      <c r="BS68" s="29"/>
      <c r="BT68" s="308">
        <f t="shared" si="21"/>
        <v>3</v>
      </c>
      <c r="BU68" s="178">
        <f t="shared" si="22"/>
        <v>24</v>
      </c>
      <c r="BV68" s="306" t="s">
        <v>122</v>
      </c>
      <c r="BW68" s="311" t="str">
        <f t="shared" si="0"/>
        <v>n</v>
      </c>
      <c r="BX68" s="306"/>
      <c r="BY68" s="307"/>
    </row>
    <row r="69" spans="1:77" s="311" customFormat="1" ht="12.75">
      <c r="A69" s="247" t="str">
        <f t="shared" si="1"/>
        <v>Pnz1-52-VIII,</v>
      </c>
      <c r="B69" s="319"/>
      <c r="C69" s="204"/>
      <c r="D69" s="304"/>
      <c r="E69" s="204">
        <v>52</v>
      </c>
      <c r="F69" s="274" t="s">
        <v>60</v>
      </c>
      <c r="G69" s="67" t="str">
        <f t="shared" si="14"/>
        <v>Pnz1-52-VIII</v>
      </c>
      <c r="H69" s="134"/>
      <c r="I69" s="27"/>
      <c r="J69" s="27"/>
      <c r="K69" s="27"/>
      <c r="L69" s="28"/>
      <c r="M69" s="28"/>
      <c r="N69" s="28"/>
      <c r="O69" s="30"/>
      <c r="P69" s="33"/>
      <c r="Q69" s="27"/>
      <c r="R69" s="27"/>
      <c r="S69" s="27"/>
      <c r="T69" s="28"/>
      <c r="U69" s="28"/>
      <c r="V69" s="28"/>
      <c r="W69" s="29"/>
      <c r="X69" s="33"/>
      <c r="Y69" s="27"/>
      <c r="Z69" s="27"/>
      <c r="AA69" s="27"/>
      <c r="AB69" s="28"/>
      <c r="AC69" s="28"/>
      <c r="AD69" s="28"/>
      <c r="AE69" s="30"/>
      <c r="AF69" s="33"/>
      <c r="AG69" s="27"/>
      <c r="AH69" s="27"/>
      <c r="AI69" s="27"/>
      <c r="AJ69" s="28"/>
      <c r="AK69" s="28"/>
      <c r="AL69" s="28"/>
      <c r="AM69" s="29"/>
      <c r="AN69" s="33"/>
      <c r="AO69" s="27"/>
      <c r="AP69" s="27">
        <f t="shared" si="17"/>
        <v>0</v>
      </c>
      <c r="AQ69" s="27"/>
      <c r="AR69" s="28"/>
      <c r="AS69" s="24"/>
      <c r="AT69" s="28"/>
      <c r="AU69" s="30"/>
      <c r="AV69" s="33"/>
      <c r="AW69" s="27"/>
      <c r="AX69" s="27"/>
      <c r="AY69" s="27"/>
      <c r="AZ69" s="28"/>
      <c r="BA69" s="28"/>
      <c r="BB69" s="28"/>
      <c r="BC69" s="29"/>
      <c r="BD69" s="33"/>
      <c r="BE69" s="27"/>
      <c r="BF69" s="27"/>
      <c r="BG69" s="27"/>
      <c r="BH69" s="28"/>
      <c r="BI69" s="28"/>
      <c r="BJ69" s="28"/>
      <c r="BK69" s="30"/>
      <c r="BL69" s="134">
        <v>3</v>
      </c>
      <c r="BM69" s="95"/>
      <c r="BN69" s="27"/>
      <c r="BO69" s="28"/>
      <c r="BP69" s="29"/>
      <c r="BQ69" s="29"/>
      <c r="BR69" s="29"/>
      <c r="BS69" s="29">
        <v>16</v>
      </c>
      <c r="BT69" s="308">
        <f t="shared" si="21"/>
        <v>3</v>
      </c>
      <c r="BU69" s="178">
        <f t="shared" si="22"/>
        <v>16</v>
      </c>
      <c r="BV69" s="306" t="s">
        <v>122</v>
      </c>
      <c r="BW69" s="311" t="str">
        <f t="shared" si="0"/>
        <v>n</v>
      </c>
      <c r="BX69" s="306"/>
      <c r="BY69" s="307"/>
    </row>
    <row r="70" spans="1:77" s="311" customFormat="1" ht="13.5" thickBot="1">
      <c r="A70" s="247" t="str">
        <f t="shared" si="1"/>
        <v>Pnz1-53-VIII,</v>
      </c>
      <c r="B70" s="319"/>
      <c r="C70" s="204"/>
      <c r="D70" s="304"/>
      <c r="E70" s="204">
        <v>53</v>
      </c>
      <c r="F70" s="274" t="s">
        <v>44</v>
      </c>
      <c r="G70" s="67" t="str">
        <f t="shared" si="14"/>
        <v>Pnz1-53-VIII</v>
      </c>
      <c r="H70" s="134"/>
      <c r="I70" s="27"/>
      <c r="J70" s="27">
        <f>IF(I70="e",8,0)</f>
        <v>0</v>
      </c>
      <c r="K70" s="27"/>
      <c r="L70" s="28"/>
      <c r="M70" s="28"/>
      <c r="N70" s="28"/>
      <c r="O70" s="30"/>
      <c r="P70" s="33"/>
      <c r="Q70" s="27"/>
      <c r="R70" s="27">
        <f>IF(Q70="e",8,0)</f>
        <v>0</v>
      </c>
      <c r="S70" s="27"/>
      <c r="T70" s="28"/>
      <c r="U70" s="28"/>
      <c r="V70" s="28"/>
      <c r="W70" s="29"/>
      <c r="X70" s="33"/>
      <c r="Y70" s="27"/>
      <c r="Z70" s="27">
        <f>IF(Y70="e",1,0)</f>
        <v>0</v>
      </c>
      <c r="AA70" s="27"/>
      <c r="AB70" s="28"/>
      <c r="AC70" s="28"/>
      <c r="AD70" s="28"/>
      <c r="AE70" s="30"/>
      <c r="AF70" s="33"/>
      <c r="AG70" s="27"/>
      <c r="AH70" s="27">
        <f>IF(AG70="e",1,0)</f>
        <v>0</v>
      </c>
      <c r="AI70" s="27"/>
      <c r="AJ70" s="28"/>
      <c r="AK70" s="28"/>
      <c r="AL70" s="28"/>
      <c r="AM70" s="29"/>
      <c r="AN70" s="33"/>
      <c r="AO70" s="27"/>
      <c r="AP70" s="27">
        <f t="shared" si="17"/>
        <v>0</v>
      </c>
      <c r="AQ70" s="27"/>
      <c r="AR70" s="28"/>
      <c r="AS70" s="24"/>
      <c r="AT70" s="28"/>
      <c r="AU70" s="30"/>
      <c r="AV70" s="33"/>
      <c r="AW70" s="27"/>
      <c r="AX70" s="27">
        <f>IF(AW70="e",1,0)</f>
        <v>0</v>
      </c>
      <c r="AY70" s="27"/>
      <c r="AZ70" s="28"/>
      <c r="BA70" s="28"/>
      <c r="BB70" s="28"/>
      <c r="BC70" s="29"/>
      <c r="BD70" s="33"/>
      <c r="BE70" s="27"/>
      <c r="BF70" s="27">
        <f>IF(BE70="e",1,0)</f>
        <v>0</v>
      </c>
      <c r="BG70" s="27"/>
      <c r="BH70" s="28"/>
      <c r="BI70" s="28"/>
      <c r="BJ70" s="28"/>
      <c r="BK70" s="30"/>
      <c r="BL70" s="134">
        <v>15</v>
      </c>
      <c r="BM70" s="95"/>
      <c r="BN70" s="27">
        <f>IF(BM70="e",1,0)</f>
        <v>0</v>
      </c>
      <c r="BO70" s="271"/>
      <c r="BP70" s="29"/>
      <c r="BQ70" s="29"/>
      <c r="BR70" s="239">
        <v>24</v>
      </c>
      <c r="BS70" s="29"/>
      <c r="BT70" s="308">
        <f t="shared" si="21"/>
        <v>15</v>
      </c>
      <c r="BU70" s="178">
        <f>SUM(K70:O70,S70:W70,AA70:AE70,AI70:AM70,AQ70:AU70,AY70:BC70,BG70:BK70,BO70:BS70)</f>
        <v>24</v>
      </c>
      <c r="BV70" s="306"/>
      <c r="BW70" s="311" t="str">
        <f t="shared" si="0"/>
        <v>n</v>
      </c>
      <c r="BX70" s="306"/>
      <c r="BY70" s="329"/>
    </row>
    <row r="71" spans="3:77" s="17" customFormat="1" ht="14.25" thickBot="1" thickTop="1">
      <c r="C71" s="241"/>
      <c r="E71" s="205"/>
      <c r="F71" s="277" t="s">
        <v>108</v>
      </c>
      <c r="G71" s="250"/>
      <c r="H71" s="354">
        <f>SUMIF($BV9:$BV70,"&lt;&gt;s",H9:H70)</f>
        <v>30</v>
      </c>
      <c r="I71" s="355">
        <f>SUMIF($BV9:$BV70,"&lt;&gt;s",J9:J70)</f>
        <v>2</v>
      </c>
      <c r="J71" s="355">
        <f aca="true" t="shared" si="30" ref="J71:P71">SUMIF($BV9:$BV70,"&lt;&gt;s",J9:J70)</f>
        <v>2</v>
      </c>
      <c r="K71" s="355">
        <f t="shared" si="30"/>
        <v>80</v>
      </c>
      <c r="L71" s="355">
        <f t="shared" si="30"/>
        <v>64</v>
      </c>
      <c r="M71" s="355">
        <f t="shared" si="30"/>
        <v>40</v>
      </c>
      <c r="N71" s="355">
        <f t="shared" si="30"/>
        <v>0</v>
      </c>
      <c r="O71" s="355">
        <f t="shared" si="30"/>
        <v>0</v>
      </c>
      <c r="P71" s="354">
        <f t="shared" si="30"/>
        <v>30</v>
      </c>
      <c r="Q71" s="355">
        <f>SUMIF($BV9:$BV70,"&lt;&gt;s",R9:R70)</f>
        <v>2</v>
      </c>
      <c r="R71" s="355">
        <f aca="true" t="shared" si="31" ref="R71:X71">SUMIF($BV9:$BV70,"&lt;&gt;s",R9:R70)</f>
        <v>2</v>
      </c>
      <c r="S71" s="355">
        <f t="shared" si="31"/>
        <v>80</v>
      </c>
      <c r="T71" s="355">
        <f t="shared" si="31"/>
        <v>64</v>
      </c>
      <c r="U71" s="355">
        <f t="shared" si="31"/>
        <v>16</v>
      </c>
      <c r="V71" s="355">
        <f t="shared" si="31"/>
        <v>8</v>
      </c>
      <c r="W71" s="355">
        <f t="shared" si="31"/>
        <v>16</v>
      </c>
      <c r="X71" s="354">
        <f t="shared" si="31"/>
        <v>30</v>
      </c>
      <c r="Y71" s="355">
        <f>SUMIF($BV9:$BV70,"&lt;&gt;s",Z9:Z70)</f>
        <v>2</v>
      </c>
      <c r="Z71" s="355">
        <f aca="true" t="shared" si="32" ref="Z71:AF71">SUMIF($BV9:$BV70,"&lt;&gt;s",Z9:Z70)</f>
        <v>2</v>
      </c>
      <c r="AA71" s="355">
        <f t="shared" si="32"/>
        <v>80</v>
      </c>
      <c r="AB71" s="355">
        <f t="shared" si="32"/>
        <v>64</v>
      </c>
      <c r="AC71" s="355">
        <f t="shared" si="32"/>
        <v>88</v>
      </c>
      <c r="AD71" s="355">
        <f t="shared" si="32"/>
        <v>0</v>
      </c>
      <c r="AE71" s="355">
        <f t="shared" si="32"/>
        <v>8</v>
      </c>
      <c r="AF71" s="354">
        <f t="shared" si="32"/>
        <v>30</v>
      </c>
      <c r="AG71" s="355">
        <f>SUMIF($BV9:$BV70,"&lt;&gt;s",AH9:AH70)</f>
        <v>3</v>
      </c>
      <c r="AH71" s="355">
        <f aca="true" t="shared" si="33" ref="AH71:AN71">SUMIF($BV9:$BV70,"&lt;&gt;s",AH9:AH70)</f>
        <v>3</v>
      </c>
      <c r="AI71" s="355">
        <f t="shared" si="33"/>
        <v>96</v>
      </c>
      <c r="AJ71" s="355">
        <f t="shared" si="33"/>
        <v>16</v>
      </c>
      <c r="AK71" s="355">
        <f t="shared" si="33"/>
        <v>112</v>
      </c>
      <c r="AL71" s="355">
        <f t="shared" si="33"/>
        <v>0</v>
      </c>
      <c r="AM71" s="355">
        <f t="shared" si="33"/>
        <v>16</v>
      </c>
      <c r="AN71" s="354">
        <f t="shared" si="33"/>
        <v>30</v>
      </c>
      <c r="AO71" s="355">
        <f>SUMIF($BV9:$BV70,"&lt;&gt;s",AP9:AP70)</f>
        <v>2</v>
      </c>
      <c r="AP71" s="355">
        <f aca="true" t="shared" si="34" ref="AP71:AV71">SUMIF($BV9:$BV70,"&lt;&gt;s",AP9:AP70)</f>
        <v>2</v>
      </c>
      <c r="AQ71" s="355">
        <f t="shared" si="34"/>
        <v>96</v>
      </c>
      <c r="AR71" s="355">
        <f t="shared" si="34"/>
        <v>16</v>
      </c>
      <c r="AS71" s="355">
        <f t="shared" si="34"/>
        <v>96</v>
      </c>
      <c r="AT71" s="355">
        <f t="shared" si="34"/>
        <v>8</v>
      </c>
      <c r="AU71" s="355">
        <f t="shared" si="34"/>
        <v>8</v>
      </c>
      <c r="AV71" s="354">
        <f t="shared" si="34"/>
        <v>14</v>
      </c>
      <c r="AW71" s="355">
        <f>SUMIF($BV9:$BV70,"&lt;&gt;s",AX9:AX70)</f>
        <v>1</v>
      </c>
      <c r="AX71" s="355">
        <f aca="true" t="shared" si="35" ref="AX71:BD71">SUMIF($BV9:$BV70,"&lt;&gt;s",AX9:AX70)</f>
        <v>1</v>
      </c>
      <c r="AY71" s="355">
        <f t="shared" si="35"/>
        <v>32</v>
      </c>
      <c r="AZ71" s="355">
        <f t="shared" si="35"/>
        <v>0</v>
      </c>
      <c r="BA71" s="355">
        <f t="shared" si="35"/>
        <v>24</v>
      </c>
      <c r="BB71" s="355">
        <f t="shared" si="35"/>
        <v>32</v>
      </c>
      <c r="BC71" s="355">
        <f t="shared" si="35"/>
        <v>0</v>
      </c>
      <c r="BD71" s="354">
        <f t="shared" si="35"/>
        <v>30</v>
      </c>
      <c r="BE71" s="355">
        <f>SUMIF($BV9:$BV70,"&lt;&gt;s",BF9:BF70)</f>
        <v>0</v>
      </c>
      <c r="BF71" s="355">
        <f aca="true" t="shared" si="36" ref="BF71:BL71">SUMIF($BV9:$BV70,"&lt;&gt;s",BF9:BF70)</f>
        <v>0</v>
      </c>
      <c r="BG71" s="355">
        <f t="shared" si="36"/>
        <v>0</v>
      </c>
      <c r="BH71" s="355">
        <f t="shared" si="36"/>
        <v>0</v>
      </c>
      <c r="BI71" s="355">
        <f t="shared" si="36"/>
        <v>450</v>
      </c>
      <c r="BJ71" s="355">
        <f t="shared" si="36"/>
        <v>0</v>
      </c>
      <c r="BK71" s="355">
        <f t="shared" si="36"/>
        <v>0</v>
      </c>
      <c r="BL71" s="354">
        <f t="shared" si="36"/>
        <v>24</v>
      </c>
      <c r="BM71" s="355">
        <f>SUMIF($BV9:$BV70,"&lt;&gt;s",BN9:BN70)</f>
        <v>0</v>
      </c>
      <c r="BN71" s="355">
        <f aca="true" t="shared" si="37" ref="BN71:BS71">SUMIF($BV9:$BV70,"&lt;&gt;s",BN9:BN70)</f>
        <v>0</v>
      </c>
      <c r="BO71" s="355">
        <f t="shared" si="37"/>
        <v>16</v>
      </c>
      <c r="BP71" s="355">
        <f t="shared" si="37"/>
        <v>0</v>
      </c>
      <c r="BQ71" s="355">
        <f t="shared" si="37"/>
        <v>32</v>
      </c>
      <c r="BR71" s="355">
        <f t="shared" si="37"/>
        <v>24</v>
      </c>
      <c r="BS71" s="356">
        <f t="shared" si="37"/>
        <v>16</v>
      </c>
      <c r="BT71" s="237"/>
      <c r="BU71" s="10"/>
      <c r="BV71" s="3" t="s">
        <v>122</v>
      </c>
      <c r="BW71" s="349" t="str">
        <f>IF(BV71&lt;&gt;"s","n","")</f>
        <v>n</v>
      </c>
      <c r="BY71" s="350"/>
    </row>
    <row r="72" spans="3:77" s="17" customFormat="1" ht="14.25" thickBot="1" thickTop="1">
      <c r="C72" s="241"/>
      <c r="E72" s="206" t="s">
        <v>14</v>
      </c>
      <c r="F72" s="380" t="s">
        <v>141</v>
      </c>
      <c r="G72" s="207"/>
      <c r="H72" s="294"/>
      <c r="I72" s="280"/>
      <c r="J72" s="285"/>
      <c r="K72" s="470"/>
      <c r="L72" s="470"/>
      <c r="M72" s="470"/>
      <c r="N72" s="470"/>
      <c r="O72" s="471"/>
      <c r="P72" s="357"/>
      <c r="Q72" s="280"/>
      <c r="R72" s="285"/>
      <c r="S72" s="470"/>
      <c r="T72" s="470"/>
      <c r="U72" s="470"/>
      <c r="V72" s="470"/>
      <c r="W72" s="471"/>
      <c r="X72" s="357"/>
      <c r="Y72" s="280"/>
      <c r="Z72" s="285"/>
      <c r="AA72" s="470"/>
      <c r="AB72" s="470"/>
      <c r="AC72" s="470"/>
      <c r="AD72" s="470"/>
      <c r="AE72" s="471"/>
      <c r="AF72" s="357"/>
      <c r="AG72" s="282"/>
      <c r="AH72" s="285"/>
      <c r="AI72" s="470"/>
      <c r="AJ72" s="470"/>
      <c r="AK72" s="470"/>
      <c r="AL72" s="470"/>
      <c r="AM72" s="471"/>
      <c r="AN72" s="357"/>
      <c r="AO72" s="282"/>
      <c r="AP72" s="285"/>
      <c r="AQ72" s="470"/>
      <c r="AR72" s="470"/>
      <c r="AS72" s="470"/>
      <c r="AT72" s="470"/>
      <c r="AU72" s="471"/>
      <c r="AV72" s="14">
        <v>16</v>
      </c>
      <c r="AW72" s="283">
        <f>'Mod. wybieralne'!G13</f>
        <v>2</v>
      </c>
      <c r="AX72" s="264"/>
      <c r="AY72" s="478">
        <f>'Mod. wybieralne'!H13</f>
        <v>120</v>
      </c>
      <c r="AZ72" s="478"/>
      <c r="BA72" s="478"/>
      <c r="BB72" s="478"/>
      <c r="BC72" s="479"/>
      <c r="BD72" s="357"/>
      <c r="BE72" s="280"/>
      <c r="BF72" s="285"/>
      <c r="BG72" s="470"/>
      <c r="BH72" s="470"/>
      <c r="BI72" s="470"/>
      <c r="BJ72" s="470"/>
      <c r="BK72" s="471"/>
      <c r="BL72" s="14"/>
      <c r="BM72" s="280"/>
      <c r="BN72" s="285"/>
      <c r="BO72" s="470"/>
      <c r="BP72" s="470"/>
      <c r="BQ72" s="470"/>
      <c r="BR72" s="470"/>
      <c r="BS72" s="471"/>
      <c r="BT72" s="89">
        <v>17</v>
      </c>
      <c r="BU72" s="10">
        <v>240</v>
      </c>
      <c r="BV72" s="3" t="s">
        <v>122</v>
      </c>
      <c r="BW72" s="349" t="str">
        <f>IF(BV72&lt;&gt;"s","n","")</f>
        <v>n</v>
      </c>
      <c r="BY72" s="350"/>
    </row>
    <row r="73" spans="3:77" s="349" customFormat="1" ht="14.25" thickBot="1" thickTop="1">
      <c r="C73" s="351"/>
      <c r="E73" s="208" t="s">
        <v>15</v>
      </c>
      <c r="F73" s="381" t="s">
        <v>84</v>
      </c>
      <c r="G73" s="209"/>
      <c r="H73" s="295"/>
      <c r="I73" s="281"/>
      <c r="J73" s="286"/>
      <c r="K73" s="470"/>
      <c r="L73" s="470"/>
      <c r="M73" s="470"/>
      <c r="N73" s="470"/>
      <c r="O73" s="471"/>
      <c r="P73" s="358"/>
      <c r="Q73" s="281"/>
      <c r="R73" s="286"/>
      <c r="S73" s="470"/>
      <c r="T73" s="470"/>
      <c r="U73" s="470"/>
      <c r="V73" s="470"/>
      <c r="W73" s="471"/>
      <c r="X73" s="358"/>
      <c r="Y73" s="281"/>
      <c r="Z73" s="286"/>
      <c r="AA73" s="470"/>
      <c r="AB73" s="470"/>
      <c r="AC73" s="470"/>
      <c r="AD73" s="470"/>
      <c r="AE73" s="471"/>
      <c r="AF73" s="358"/>
      <c r="AG73" s="281"/>
      <c r="AH73" s="286"/>
      <c r="AI73" s="470"/>
      <c r="AJ73" s="470"/>
      <c r="AK73" s="470"/>
      <c r="AL73" s="470"/>
      <c r="AM73" s="471"/>
      <c r="AN73" s="358"/>
      <c r="AO73" s="281"/>
      <c r="AP73" s="286"/>
      <c r="AQ73" s="470"/>
      <c r="AR73" s="470"/>
      <c r="AS73" s="470"/>
      <c r="AT73" s="470"/>
      <c r="AU73" s="471"/>
      <c r="AV73" s="34"/>
      <c r="AW73" s="281"/>
      <c r="AX73" s="286"/>
      <c r="AY73" s="470"/>
      <c r="AZ73" s="470"/>
      <c r="BA73" s="470"/>
      <c r="BB73" s="470"/>
      <c r="BC73" s="471"/>
      <c r="BD73" s="358"/>
      <c r="BE73" s="282"/>
      <c r="BF73" s="285"/>
      <c r="BG73" s="470"/>
      <c r="BH73" s="470"/>
      <c r="BI73" s="470"/>
      <c r="BJ73" s="470"/>
      <c r="BK73" s="471"/>
      <c r="BL73" s="164">
        <v>6</v>
      </c>
      <c r="BM73" s="284">
        <v>0</v>
      </c>
      <c r="BN73" s="265"/>
      <c r="BO73" s="472">
        <f>'Obieralne dyplomowe'!I22</f>
        <v>48</v>
      </c>
      <c r="BP73" s="472"/>
      <c r="BQ73" s="472"/>
      <c r="BR73" s="472"/>
      <c r="BS73" s="473"/>
      <c r="BT73" s="16">
        <v>6</v>
      </c>
      <c r="BU73" s="9">
        <v>90</v>
      </c>
      <c r="BV73" s="3" t="s">
        <v>122</v>
      </c>
      <c r="BW73" s="349" t="str">
        <f>IF(BV73&lt;&gt;"s","n","")</f>
        <v>n</v>
      </c>
      <c r="BX73" s="3"/>
      <c r="BY73" s="352"/>
    </row>
    <row r="74" spans="3:77" s="2" customFormat="1" ht="14.25" thickBot="1" thickTop="1">
      <c r="C74" s="242"/>
      <c r="E74" s="468" t="s">
        <v>109</v>
      </c>
      <c r="F74" s="469"/>
      <c r="G74" s="206"/>
      <c r="H74" s="296">
        <f>SUM(H71:H73)</f>
        <v>30</v>
      </c>
      <c r="I74" s="464">
        <f>SUM(K71:O71)+K72+K73</f>
        <v>184</v>
      </c>
      <c r="J74" s="464"/>
      <c r="K74" s="464"/>
      <c r="L74" s="464"/>
      <c r="M74" s="464"/>
      <c r="N74" s="464"/>
      <c r="O74" s="465"/>
      <c r="P74" s="13">
        <f>SUM(P71:P73)</f>
        <v>30</v>
      </c>
      <c r="Q74" s="464">
        <f>SUM(S71:W71)+S72+S73</f>
        <v>184</v>
      </c>
      <c r="R74" s="464"/>
      <c r="S74" s="464"/>
      <c r="T74" s="464"/>
      <c r="U74" s="464"/>
      <c r="V74" s="464"/>
      <c r="W74" s="465"/>
      <c r="X74" s="13">
        <f>SUM(X71:X73)</f>
        <v>30</v>
      </c>
      <c r="Y74" s="464">
        <f>SUM(AA71:AE71)+AA72+AA73</f>
        <v>240</v>
      </c>
      <c r="Z74" s="464"/>
      <c r="AA74" s="464"/>
      <c r="AB74" s="464"/>
      <c r="AC74" s="464"/>
      <c r="AD74" s="464"/>
      <c r="AE74" s="465"/>
      <c r="AF74" s="13">
        <f>SUM(AF71:AF73)</f>
        <v>30</v>
      </c>
      <c r="AG74" s="464">
        <f>SUM(AI71:AM71)+AI72+AI73</f>
        <v>240</v>
      </c>
      <c r="AH74" s="464"/>
      <c r="AI74" s="464"/>
      <c r="AJ74" s="464"/>
      <c r="AK74" s="464"/>
      <c r="AL74" s="464"/>
      <c r="AM74" s="465"/>
      <c r="AN74" s="13">
        <f>SUM(AN71:AN73)</f>
        <v>30</v>
      </c>
      <c r="AO74" s="464">
        <f>SUM(AQ71:AU71)+AQ72+AQ73</f>
        <v>224</v>
      </c>
      <c r="AP74" s="464"/>
      <c r="AQ74" s="464"/>
      <c r="AR74" s="464"/>
      <c r="AS74" s="464"/>
      <c r="AT74" s="464"/>
      <c r="AU74" s="465"/>
      <c r="AV74" s="13">
        <f>SUM(AV71:AV73)</f>
        <v>30</v>
      </c>
      <c r="AW74" s="464">
        <f>SUM(AY71:BC71)+AY72+AY73</f>
        <v>208</v>
      </c>
      <c r="AX74" s="464"/>
      <c r="AY74" s="464"/>
      <c r="AZ74" s="464"/>
      <c r="BA74" s="464"/>
      <c r="BB74" s="464"/>
      <c r="BC74" s="465"/>
      <c r="BD74" s="13">
        <f>SUM(BD71:BD73)</f>
        <v>30</v>
      </c>
      <c r="BE74" s="464">
        <f>SUM(BG71:BK71)+BG72+BG73</f>
        <v>450</v>
      </c>
      <c r="BF74" s="464"/>
      <c r="BG74" s="464"/>
      <c r="BH74" s="464"/>
      <c r="BI74" s="464"/>
      <c r="BJ74" s="464"/>
      <c r="BK74" s="465"/>
      <c r="BL74" s="13">
        <f>SUM(BL71:BL73)</f>
        <v>30</v>
      </c>
      <c r="BM74" s="464">
        <f>SUM(BO71:BS71)+BO72+BO73</f>
        <v>136</v>
      </c>
      <c r="BN74" s="464"/>
      <c r="BO74" s="464"/>
      <c r="BP74" s="464"/>
      <c r="BQ74" s="464"/>
      <c r="BR74" s="464"/>
      <c r="BS74" s="465"/>
      <c r="BT74" s="251">
        <f>SUM(H74,P74,X74,AF74,AN74,AV74,BD74,BL74)</f>
        <v>240</v>
      </c>
      <c r="BU74" s="11">
        <f>SUM(I74,Q74,Y74,AG74,AO74,AW74,BE74,BM74)</f>
        <v>1866</v>
      </c>
      <c r="BV74" s="3" t="s">
        <v>122</v>
      </c>
      <c r="BW74" s="349" t="str">
        <f>IF(BV74&lt;&gt;"s","n","")</f>
        <v>n</v>
      </c>
      <c r="BY74" s="353"/>
    </row>
    <row r="75" spans="3:77" s="1" customFormat="1" ht="14.25" thickBot="1" thickTop="1">
      <c r="C75" s="201"/>
      <c r="E75" s="466" t="s">
        <v>22</v>
      </c>
      <c r="F75" s="467"/>
      <c r="G75" s="299"/>
      <c r="H75" s="459">
        <f>SUM(I71:I73)</f>
        <v>2</v>
      </c>
      <c r="I75" s="459"/>
      <c r="J75" s="459"/>
      <c r="K75" s="459"/>
      <c r="L75" s="459"/>
      <c r="M75" s="459"/>
      <c r="N75" s="459"/>
      <c r="O75" s="460"/>
      <c r="P75" s="458">
        <f>SUM(Q71:Q73)</f>
        <v>2</v>
      </c>
      <c r="Q75" s="459"/>
      <c r="R75" s="459"/>
      <c r="S75" s="459"/>
      <c r="T75" s="459"/>
      <c r="U75" s="459"/>
      <c r="V75" s="459"/>
      <c r="W75" s="460"/>
      <c r="X75" s="458">
        <f>SUM(Y71:Y73)</f>
        <v>2</v>
      </c>
      <c r="Y75" s="459"/>
      <c r="Z75" s="459"/>
      <c r="AA75" s="459"/>
      <c r="AB75" s="459"/>
      <c r="AC75" s="459"/>
      <c r="AD75" s="459"/>
      <c r="AE75" s="460"/>
      <c r="AF75" s="458">
        <f>SUM(AG71:AG73)</f>
        <v>3</v>
      </c>
      <c r="AG75" s="459"/>
      <c r="AH75" s="459"/>
      <c r="AI75" s="459"/>
      <c r="AJ75" s="459"/>
      <c r="AK75" s="459"/>
      <c r="AL75" s="459"/>
      <c r="AM75" s="460"/>
      <c r="AN75" s="458">
        <f>SUM(AO71:AO73)</f>
        <v>2</v>
      </c>
      <c r="AO75" s="459"/>
      <c r="AP75" s="459"/>
      <c r="AQ75" s="459"/>
      <c r="AR75" s="459"/>
      <c r="AS75" s="459"/>
      <c r="AT75" s="459"/>
      <c r="AU75" s="460"/>
      <c r="AV75" s="458">
        <f>SUM(AW71:AW73)</f>
        <v>3</v>
      </c>
      <c r="AW75" s="459"/>
      <c r="AX75" s="459"/>
      <c r="AY75" s="459"/>
      <c r="AZ75" s="459"/>
      <c r="BA75" s="459"/>
      <c r="BB75" s="459"/>
      <c r="BC75" s="460"/>
      <c r="BD75" s="458">
        <f>SUM(BE71:BE73)</f>
        <v>0</v>
      </c>
      <c r="BE75" s="459"/>
      <c r="BF75" s="459"/>
      <c r="BG75" s="459"/>
      <c r="BH75" s="459"/>
      <c r="BI75" s="459"/>
      <c r="BJ75" s="459"/>
      <c r="BK75" s="460"/>
      <c r="BL75" s="458">
        <f>SUM(BM71:BM73)</f>
        <v>0</v>
      </c>
      <c r="BM75" s="459"/>
      <c r="BN75" s="459"/>
      <c r="BO75" s="459"/>
      <c r="BP75" s="459"/>
      <c r="BQ75" s="459"/>
      <c r="BR75" s="459"/>
      <c r="BS75" s="460"/>
      <c r="BT75" s="12"/>
      <c r="BU75" s="238">
        <f>SUM(H75:BS75)</f>
        <v>14</v>
      </c>
      <c r="BV75" s="3" t="s">
        <v>122</v>
      </c>
      <c r="BW75" s="349" t="str">
        <f>IF(BV75&lt;&gt;"s","n","")</f>
        <v>n</v>
      </c>
      <c r="BY75" s="352"/>
    </row>
    <row r="76" spans="3:7" s="349" customFormat="1" ht="12.75">
      <c r="C76" s="351"/>
      <c r="E76" s="311"/>
      <c r="F76" s="311"/>
      <c r="G76" s="311"/>
    </row>
    <row r="77" spans="3:56" s="349" customFormat="1" ht="12.75">
      <c r="C77" s="351"/>
      <c r="E77" s="319"/>
      <c r="F77" s="385"/>
      <c r="G77" s="210"/>
      <c r="AB77" s="319"/>
      <c r="AC77" s="359"/>
      <c r="AD77" s="359"/>
      <c r="AE77" s="359"/>
      <c r="AF77" s="81"/>
      <c r="AG77" s="461" t="s">
        <v>136</v>
      </c>
      <c r="AH77" s="462"/>
      <c r="AI77" s="462"/>
      <c r="AJ77" s="462"/>
      <c r="AK77" s="462"/>
      <c r="AL77" s="462"/>
      <c r="AM77" s="462"/>
      <c r="AN77" s="462"/>
      <c r="AO77" s="462"/>
      <c r="AP77" s="462"/>
      <c r="AQ77" s="462"/>
      <c r="AR77" s="462"/>
      <c r="AS77" s="462"/>
      <c r="AT77" s="462"/>
      <c r="AU77" s="462"/>
      <c r="AV77" s="462"/>
      <c r="AW77" s="462"/>
      <c r="AX77" s="462"/>
      <c r="AY77" s="462"/>
      <c r="AZ77" s="462"/>
      <c r="BA77" s="462"/>
      <c r="BB77" s="462"/>
      <c r="BC77" s="462"/>
      <c r="BD77" s="462"/>
    </row>
    <row r="78" spans="3:55" s="349" customFormat="1" ht="12.75">
      <c r="C78" s="319"/>
      <c r="D78" s="311"/>
      <c r="E78" s="386"/>
      <c r="F78" s="36"/>
      <c r="G78" s="36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BC78" s="300"/>
    </row>
    <row r="79" spans="3:7" s="349" customFormat="1" ht="12.75">
      <c r="C79" s="319"/>
      <c r="D79" s="311"/>
      <c r="E79" s="386"/>
      <c r="F79" s="319"/>
      <c r="G79" s="319"/>
    </row>
    <row r="80" spans="6:7" ht="12.75">
      <c r="F80" s="253"/>
      <c r="G80" s="253"/>
    </row>
    <row r="81" spans="6:7" ht="12.75">
      <c r="F81" s="253"/>
      <c r="G81" s="253"/>
    </row>
    <row r="83" spans="6:7" ht="12.75">
      <c r="F83" s="253"/>
      <c r="G83" s="253"/>
    </row>
    <row r="84" spans="6:7" ht="12.75">
      <c r="F84" s="253"/>
      <c r="G84" s="253"/>
    </row>
    <row r="85" spans="6:7" ht="12.75">
      <c r="F85" s="253"/>
      <c r="G85" s="253"/>
    </row>
    <row r="2139" ht="12.75">
      <c r="D2139" s="246">
        <v>203.81</v>
      </c>
    </row>
  </sheetData>
  <sheetProtection/>
  <mergeCells count="55">
    <mergeCell ref="E2:BU2"/>
    <mergeCell ref="F3:BU3"/>
    <mergeCell ref="H4:Y4"/>
    <mergeCell ref="AB4:AW4"/>
    <mergeCell ref="BL4:BU4"/>
    <mergeCell ref="E5:BU5"/>
    <mergeCell ref="A6:A8"/>
    <mergeCell ref="B6:B8"/>
    <mergeCell ref="H6:BS6"/>
    <mergeCell ref="BT6:BU6"/>
    <mergeCell ref="H7:O7"/>
    <mergeCell ref="P7:W7"/>
    <mergeCell ref="X7:AE7"/>
    <mergeCell ref="AF7:AM7"/>
    <mergeCell ref="AN7:AU7"/>
    <mergeCell ref="AV7:BC7"/>
    <mergeCell ref="BD7:BK7"/>
    <mergeCell ref="BL7:BS7"/>
    <mergeCell ref="BT7:BU7"/>
    <mergeCell ref="K72:O72"/>
    <mergeCell ref="S72:W72"/>
    <mergeCell ref="AA72:AE72"/>
    <mergeCell ref="AI72:AM72"/>
    <mergeCell ref="AQ72:AU72"/>
    <mergeCell ref="AY72:BC72"/>
    <mergeCell ref="BG72:BK72"/>
    <mergeCell ref="BO72:BS72"/>
    <mergeCell ref="K73:O73"/>
    <mergeCell ref="S73:W73"/>
    <mergeCell ref="AA73:AE73"/>
    <mergeCell ref="AI73:AM73"/>
    <mergeCell ref="AQ73:AU73"/>
    <mergeCell ref="AY73:BC73"/>
    <mergeCell ref="BG73:BK73"/>
    <mergeCell ref="BO73:BS73"/>
    <mergeCell ref="E74:F74"/>
    <mergeCell ref="I74:O74"/>
    <mergeCell ref="Q74:W74"/>
    <mergeCell ref="Y74:AE74"/>
    <mergeCell ref="AG74:AM74"/>
    <mergeCell ref="AO74:AU74"/>
    <mergeCell ref="E75:F75"/>
    <mergeCell ref="H75:O75"/>
    <mergeCell ref="P75:W75"/>
    <mergeCell ref="X75:AE75"/>
    <mergeCell ref="AF75:AM75"/>
    <mergeCell ref="AN75:AU75"/>
    <mergeCell ref="BD75:BK75"/>
    <mergeCell ref="BL75:BS75"/>
    <mergeCell ref="AG77:BD77"/>
    <mergeCell ref="M78:X78"/>
    <mergeCell ref="AW74:BC74"/>
    <mergeCell ref="BE74:BK74"/>
    <mergeCell ref="BM74:BS74"/>
    <mergeCell ref="AV75:BC7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AJ94"/>
  <sheetViews>
    <sheetView zoomScale="130" zoomScaleNormal="130" zoomScaleSheetLayoutView="75" zoomScalePageLayoutView="0" workbookViewId="0" topLeftCell="A1">
      <pane xSplit="5" ySplit="10" topLeftCell="F11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N12" sqref="N12"/>
    </sheetView>
  </sheetViews>
  <sheetFormatPr defaultColWidth="9.00390625" defaultRowHeight="12.75"/>
  <cols>
    <col min="1" max="2" width="0" style="0" hidden="1" customWidth="1"/>
    <col min="3" max="3" width="7.00390625" style="0" hidden="1" customWidth="1"/>
    <col min="4" max="4" width="7.875" style="43" customWidth="1"/>
    <col min="5" max="5" width="63.125" style="0" customWidth="1"/>
    <col min="6" max="6" width="4.375" style="38" customWidth="1"/>
    <col min="7" max="7" width="2.875" style="38" customWidth="1"/>
    <col min="8" max="8" width="3.375" style="38" customWidth="1"/>
    <col min="9" max="12" width="2.875" style="38" customWidth="1"/>
    <col min="13" max="13" width="5.00390625" style="0" customWidth="1"/>
    <col min="14" max="14" width="6.75390625" style="0" customWidth="1"/>
    <col min="15" max="15" width="7.25390625" style="141" customWidth="1"/>
    <col min="16" max="16" width="7.625" style="141" customWidth="1"/>
    <col min="17" max="17" width="7.00390625" style="0" customWidth="1"/>
    <col min="18" max="18" width="6.00390625" style="0" customWidth="1"/>
    <col min="19" max="19" width="10.125" style="0" customWidth="1"/>
    <col min="20" max="20" width="12.00390625" style="0" customWidth="1"/>
    <col min="21" max="21" width="6.875" style="0" customWidth="1"/>
  </cols>
  <sheetData>
    <row r="1" ht="6" customHeight="1"/>
    <row r="2" spans="3:19" ht="15">
      <c r="C2" s="498" t="s">
        <v>165</v>
      </c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163"/>
      <c r="P2" s="163"/>
      <c r="Q2" s="71"/>
      <c r="R2" s="71"/>
      <c r="S2" s="71"/>
    </row>
    <row r="3" spans="3:19" ht="15">
      <c r="C3" s="71"/>
      <c r="D3" s="501" t="s">
        <v>141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165"/>
      <c r="P3" s="165"/>
      <c r="Q3" s="71"/>
      <c r="R3" s="71"/>
      <c r="S3" s="71"/>
    </row>
    <row r="4" spans="3:19" ht="15">
      <c r="C4" s="71"/>
      <c r="D4" s="501" t="s">
        <v>163</v>
      </c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165"/>
      <c r="P4" s="165"/>
      <c r="Q4" s="71"/>
      <c r="R4" s="71"/>
      <c r="S4" s="71"/>
    </row>
    <row r="5" spans="4:19" ht="15">
      <c r="D5" s="504" t="s">
        <v>161</v>
      </c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163"/>
      <c r="P5" s="163"/>
      <c r="Q5" s="71"/>
      <c r="R5" s="71"/>
      <c r="S5" s="71"/>
    </row>
    <row r="6" spans="3:19" ht="15">
      <c r="C6" s="499"/>
      <c r="D6" s="499"/>
      <c r="E6" s="499"/>
      <c r="F6" s="500"/>
      <c r="G6" s="500"/>
      <c r="H6" s="80"/>
      <c r="I6" s="80"/>
      <c r="J6" s="80"/>
      <c r="K6" s="80"/>
      <c r="L6" s="80"/>
      <c r="M6" s="80"/>
      <c r="N6" s="71"/>
      <c r="O6" s="163"/>
      <c r="P6" s="163"/>
      <c r="Q6" s="71"/>
      <c r="R6" s="71"/>
      <c r="S6" s="71"/>
    </row>
    <row r="7" ht="6" customHeight="1" thickBot="1"/>
    <row r="8" spans="1:14" ht="13.5" thickBot="1">
      <c r="A8" s="497"/>
      <c r="B8" s="497"/>
      <c r="D8" s="44"/>
      <c r="E8" s="45"/>
      <c r="F8" s="493" t="s">
        <v>92</v>
      </c>
      <c r="G8" s="493"/>
      <c r="H8" s="493"/>
      <c r="I8" s="493"/>
      <c r="J8" s="493"/>
      <c r="K8" s="493"/>
      <c r="L8" s="493"/>
      <c r="M8" s="482" t="s">
        <v>19</v>
      </c>
      <c r="N8" s="483"/>
    </row>
    <row r="9" spans="1:14" ht="15.75">
      <c r="A9" s="497"/>
      <c r="B9" s="497"/>
      <c r="C9" s="139"/>
      <c r="D9" s="46" t="s">
        <v>31</v>
      </c>
      <c r="E9" s="101" t="s">
        <v>141</v>
      </c>
      <c r="F9" s="502" t="s">
        <v>14</v>
      </c>
      <c r="G9" s="502"/>
      <c r="H9" s="502"/>
      <c r="I9" s="503"/>
      <c r="J9" s="503"/>
      <c r="K9" s="503"/>
      <c r="L9" s="503"/>
      <c r="M9" s="476" t="s">
        <v>20</v>
      </c>
      <c r="N9" s="477"/>
    </row>
    <row r="10" spans="1:14" ht="13.5" thickBot="1">
      <c r="A10" s="497"/>
      <c r="B10" s="497"/>
      <c r="C10" s="139"/>
      <c r="D10" s="47"/>
      <c r="E10" s="48"/>
      <c r="F10" s="69" t="s">
        <v>24</v>
      </c>
      <c r="G10" s="65" t="s">
        <v>124</v>
      </c>
      <c r="H10" s="65" t="s">
        <v>4</v>
      </c>
      <c r="I10" s="50" t="s">
        <v>32</v>
      </c>
      <c r="J10" s="50" t="s">
        <v>6</v>
      </c>
      <c r="K10" s="50" t="s">
        <v>7</v>
      </c>
      <c r="L10" s="51" t="s">
        <v>8</v>
      </c>
      <c r="M10" s="83" t="s">
        <v>24</v>
      </c>
      <c r="N10" s="92" t="s">
        <v>25</v>
      </c>
    </row>
    <row r="11" spans="1:14" ht="13.5" thickBot="1">
      <c r="A11" s="42"/>
      <c r="B11" s="42"/>
      <c r="C11" s="139"/>
      <c r="D11" s="112"/>
      <c r="E11" s="49" t="s">
        <v>37</v>
      </c>
      <c r="F11" s="382">
        <f>'Energetyka-podst'!AV71</f>
        <v>14</v>
      </c>
      <c r="G11" s="383"/>
      <c r="H11" s="494">
        <f>SUM('Energetyka-podst'!AY71:BC71)</f>
        <v>88</v>
      </c>
      <c r="I11" s="495"/>
      <c r="J11" s="495"/>
      <c r="K11" s="495"/>
      <c r="L11" s="496"/>
      <c r="M11" s="384">
        <f>F11</f>
        <v>14</v>
      </c>
      <c r="N11" s="91">
        <f>SUM(H11)</f>
        <v>88</v>
      </c>
    </row>
    <row r="12" spans="1:14" ht="14.25" thickBot="1" thickTop="1">
      <c r="A12" s="42"/>
      <c r="B12" s="42"/>
      <c r="C12" s="139"/>
      <c r="D12" s="113"/>
      <c r="E12" s="54" t="s">
        <v>36</v>
      </c>
      <c r="F12" s="82"/>
      <c r="G12" s="289">
        <f>'Energetyka-podst'!AW71</f>
        <v>1</v>
      </c>
      <c r="H12" s="464"/>
      <c r="I12" s="464"/>
      <c r="J12" s="464"/>
      <c r="K12" s="464"/>
      <c r="L12" s="465"/>
      <c r="M12" s="82"/>
      <c r="N12" s="82"/>
    </row>
    <row r="13" spans="1:14" ht="14.25" thickBot="1" thickTop="1">
      <c r="A13" s="42"/>
      <c r="B13" s="42"/>
      <c r="C13" s="211"/>
      <c r="D13" s="222"/>
      <c r="E13" s="223" t="s">
        <v>129</v>
      </c>
      <c r="F13" s="105">
        <f>SUM(F14:F19)</f>
        <v>16</v>
      </c>
      <c r="G13" s="288">
        <v>2</v>
      </c>
      <c r="H13" s="491">
        <f>SUM(H20:L20)</f>
        <v>120</v>
      </c>
      <c r="I13" s="491"/>
      <c r="J13" s="491"/>
      <c r="K13" s="491"/>
      <c r="L13" s="492"/>
      <c r="M13" s="106">
        <f aca="true" t="shared" si="0" ref="M13:M20">F13</f>
        <v>16</v>
      </c>
      <c r="N13" s="107">
        <f aca="true" t="shared" si="1" ref="N13:N34">SUM(H13:L13)</f>
        <v>120</v>
      </c>
    </row>
    <row r="14" spans="1:14" ht="13.5" thickTop="1">
      <c r="A14" s="42"/>
      <c r="B14" s="42"/>
      <c r="C14" s="211"/>
      <c r="D14" s="110" t="s">
        <v>86</v>
      </c>
      <c r="E14" s="192" t="s">
        <v>72</v>
      </c>
      <c r="F14" s="188">
        <v>2</v>
      </c>
      <c r="G14" s="190"/>
      <c r="H14" s="190">
        <v>16</v>
      </c>
      <c r="I14" s="189"/>
      <c r="J14" s="189"/>
      <c r="K14" s="189"/>
      <c r="L14" s="191"/>
      <c r="M14" s="32">
        <f t="shared" si="0"/>
        <v>2</v>
      </c>
      <c r="N14" s="178">
        <f t="shared" si="1"/>
        <v>16</v>
      </c>
    </row>
    <row r="15" spans="1:14" ht="12.75">
      <c r="A15" s="42"/>
      <c r="B15" s="42"/>
      <c r="C15" s="211"/>
      <c r="D15" s="111" t="s">
        <v>87</v>
      </c>
      <c r="E15" s="182" t="s">
        <v>70</v>
      </c>
      <c r="F15" s="173">
        <v>3</v>
      </c>
      <c r="G15" s="146" t="s">
        <v>124</v>
      </c>
      <c r="H15" s="146">
        <v>16</v>
      </c>
      <c r="I15" s="184"/>
      <c r="J15" s="184"/>
      <c r="K15" s="184"/>
      <c r="L15" s="185">
        <v>8</v>
      </c>
      <c r="M15" s="32">
        <f t="shared" si="0"/>
        <v>3</v>
      </c>
      <c r="N15" s="178">
        <f t="shared" si="1"/>
        <v>24</v>
      </c>
    </row>
    <row r="16" spans="1:16" ht="12.75">
      <c r="A16" s="42"/>
      <c r="B16" s="42"/>
      <c r="C16" s="211"/>
      <c r="D16" s="111" t="s">
        <v>88</v>
      </c>
      <c r="E16" s="361" t="s">
        <v>130</v>
      </c>
      <c r="F16" s="362">
        <v>5</v>
      </c>
      <c r="G16" s="363" t="s">
        <v>124</v>
      </c>
      <c r="H16" s="363">
        <v>16</v>
      </c>
      <c r="I16" s="174"/>
      <c r="J16" s="174"/>
      <c r="K16" s="174">
        <v>16</v>
      </c>
      <c r="L16" s="175"/>
      <c r="M16" s="327">
        <f t="shared" si="0"/>
        <v>5</v>
      </c>
      <c r="N16" s="318">
        <f t="shared" si="1"/>
        <v>32</v>
      </c>
      <c r="O16" s="302"/>
      <c r="P16" s="302"/>
    </row>
    <row r="17" spans="1:14" ht="12.75">
      <c r="A17" s="42"/>
      <c r="B17" s="42"/>
      <c r="C17" s="211"/>
      <c r="D17" s="111" t="s">
        <v>89</v>
      </c>
      <c r="E17" s="182" t="s">
        <v>65</v>
      </c>
      <c r="F17" s="173">
        <v>2</v>
      </c>
      <c r="G17" s="183"/>
      <c r="H17" s="183">
        <v>16</v>
      </c>
      <c r="I17" s="184"/>
      <c r="J17" s="184"/>
      <c r="K17" s="184"/>
      <c r="L17" s="185"/>
      <c r="M17" s="32">
        <f t="shared" si="0"/>
        <v>2</v>
      </c>
      <c r="N17" s="178">
        <f t="shared" si="1"/>
        <v>16</v>
      </c>
    </row>
    <row r="18" spans="1:14" ht="12.75">
      <c r="A18" s="42"/>
      <c r="B18" s="42"/>
      <c r="C18" s="211"/>
      <c r="D18" s="111" t="s">
        <v>90</v>
      </c>
      <c r="E18" s="182" t="s">
        <v>71</v>
      </c>
      <c r="F18" s="173">
        <v>2</v>
      </c>
      <c r="G18" s="183"/>
      <c r="H18" s="183">
        <v>8</v>
      </c>
      <c r="I18" s="184"/>
      <c r="J18" s="184"/>
      <c r="K18" s="184"/>
      <c r="L18" s="185">
        <v>8</v>
      </c>
      <c r="M18" s="32">
        <f t="shared" si="0"/>
        <v>2</v>
      </c>
      <c r="N18" s="178">
        <f t="shared" si="1"/>
        <v>16</v>
      </c>
    </row>
    <row r="19" spans="1:14" ht="13.5" thickBot="1">
      <c r="A19" s="42"/>
      <c r="B19" s="42"/>
      <c r="C19" s="211"/>
      <c r="D19" s="111" t="s">
        <v>91</v>
      </c>
      <c r="E19" s="182" t="s">
        <v>51</v>
      </c>
      <c r="F19" s="187">
        <v>2</v>
      </c>
      <c r="G19" s="186"/>
      <c r="H19" s="183">
        <v>8</v>
      </c>
      <c r="I19" s="184"/>
      <c r="J19" s="184"/>
      <c r="K19" s="184"/>
      <c r="L19" s="185">
        <v>8</v>
      </c>
      <c r="M19" s="32">
        <f t="shared" si="0"/>
        <v>2</v>
      </c>
      <c r="N19" s="180">
        <f t="shared" si="1"/>
        <v>16</v>
      </c>
    </row>
    <row r="20" spans="1:14" ht="13.5" thickBot="1">
      <c r="A20" s="212"/>
      <c r="B20" s="212"/>
      <c r="C20" s="211"/>
      <c r="D20" s="224"/>
      <c r="E20" s="221" t="s">
        <v>0</v>
      </c>
      <c r="F20" s="195">
        <f>SUM(F14:F19)</f>
        <v>16</v>
      </c>
      <c r="G20" s="193">
        <v>2</v>
      </c>
      <c r="H20" s="260">
        <f>SUM(H14:H19)</f>
        <v>80</v>
      </c>
      <c r="I20" s="193">
        <f>SUM(I14:I19)</f>
        <v>0</v>
      </c>
      <c r="J20" s="193">
        <f>SUM(J14:J19)</f>
        <v>0</v>
      </c>
      <c r="K20" s="193">
        <f>SUM(K14:K19)</f>
        <v>16</v>
      </c>
      <c r="L20" s="194">
        <f>SUM(L14:L19)</f>
        <v>24</v>
      </c>
      <c r="M20" s="197">
        <f t="shared" si="0"/>
        <v>16</v>
      </c>
      <c r="N20" s="179">
        <f t="shared" si="1"/>
        <v>120</v>
      </c>
    </row>
    <row r="21" spans="3:14" ht="14.25" thickBot="1" thickTop="1">
      <c r="C21" s="141"/>
      <c r="D21" s="222"/>
      <c r="E21" s="223" t="s">
        <v>97</v>
      </c>
      <c r="F21" s="105">
        <f>SUM(F22:F26)</f>
        <v>16</v>
      </c>
      <c r="G21" s="288">
        <v>2</v>
      </c>
      <c r="H21" s="491">
        <f>SUM(H27:L27)</f>
        <v>120</v>
      </c>
      <c r="I21" s="491"/>
      <c r="J21" s="491"/>
      <c r="K21" s="491"/>
      <c r="L21" s="492"/>
      <c r="M21" s="215">
        <f aca="true" t="shared" si="2" ref="M21:M34">F21</f>
        <v>16</v>
      </c>
      <c r="N21" s="107">
        <f t="shared" si="1"/>
        <v>120</v>
      </c>
    </row>
    <row r="22" spans="4:14" ht="13.5" thickTop="1">
      <c r="D22" s="213" t="s">
        <v>98</v>
      </c>
      <c r="E22" s="192" t="s">
        <v>103</v>
      </c>
      <c r="F22" s="188">
        <v>3</v>
      </c>
      <c r="G22" s="190"/>
      <c r="H22" s="190">
        <v>16</v>
      </c>
      <c r="I22" s="189"/>
      <c r="J22" s="189">
        <v>8</v>
      </c>
      <c r="K22" s="189"/>
      <c r="L22" s="191"/>
      <c r="M22" s="196">
        <f t="shared" si="2"/>
        <v>3</v>
      </c>
      <c r="N22" s="178">
        <f t="shared" si="1"/>
        <v>24</v>
      </c>
    </row>
    <row r="23" spans="4:14" ht="12.75">
      <c r="D23" s="214" t="s">
        <v>99</v>
      </c>
      <c r="E23" s="182" t="s">
        <v>68</v>
      </c>
      <c r="F23" s="173">
        <v>3</v>
      </c>
      <c r="G23" s="183"/>
      <c r="H23" s="183">
        <v>8</v>
      </c>
      <c r="I23" s="184"/>
      <c r="J23" s="184">
        <v>8</v>
      </c>
      <c r="K23" s="184"/>
      <c r="L23" s="185">
        <v>8</v>
      </c>
      <c r="M23" s="196">
        <f t="shared" si="2"/>
        <v>3</v>
      </c>
      <c r="N23" s="178">
        <f t="shared" si="1"/>
        <v>24</v>
      </c>
    </row>
    <row r="24" spans="4:14" ht="12.75">
      <c r="D24" s="214" t="s">
        <v>100</v>
      </c>
      <c r="E24" s="182" t="s">
        <v>104</v>
      </c>
      <c r="F24" s="173">
        <v>4</v>
      </c>
      <c r="G24" s="146" t="s">
        <v>124</v>
      </c>
      <c r="H24" s="146">
        <v>8</v>
      </c>
      <c r="I24" s="184"/>
      <c r="J24" s="184">
        <v>16</v>
      </c>
      <c r="K24" s="184"/>
      <c r="L24" s="185"/>
      <c r="M24" s="196">
        <f t="shared" si="2"/>
        <v>4</v>
      </c>
      <c r="N24" s="178">
        <f t="shared" si="1"/>
        <v>24</v>
      </c>
    </row>
    <row r="25" spans="4:14" ht="12.75">
      <c r="D25" s="214" t="s">
        <v>101</v>
      </c>
      <c r="E25" s="182" t="s">
        <v>105</v>
      </c>
      <c r="F25" s="173">
        <v>3</v>
      </c>
      <c r="G25" s="146" t="s">
        <v>124</v>
      </c>
      <c r="H25" s="146">
        <v>16</v>
      </c>
      <c r="I25" s="184">
        <v>8</v>
      </c>
      <c r="J25" s="184"/>
      <c r="K25" s="184"/>
      <c r="L25" s="185"/>
      <c r="M25" s="196">
        <f t="shared" si="2"/>
        <v>3</v>
      </c>
      <c r="N25" s="178">
        <f t="shared" si="1"/>
        <v>24</v>
      </c>
    </row>
    <row r="26" spans="4:14" ht="13.5" thickBot="1">
      <c r="D26" s="214" t="s">
        <v>102</v>
      </c>
      <c r="E26" s="182" t="s">
        <v>106</v>
      </c>
      <c r="F26" s="173">
        <v>3</v>
      </c>
      <c r="G26" s="183"/>
      <c r="H26" s="183">
        <v>8</v>
      </c>
      <c r="I26" s="184"/>
      <c r="J26" s="184"/>
      <c r="K26" s="184">
        <v>8</v>
      </c>
      <c r="L26" s="185">
        <v>8</v>
      </c>
      <c r="M26" s="198">
        <f t="shared" si="2"/>
        <v>3</v>
      </c>
      <c r="N26" s="181">
        <f t="shared" si="1"/>
        <v>24</v>
      </c>
    </row>
    <row r="27" spans="4:14" ht="13.5" thickBot="1">
      <c r="D27" s="255"/>
      <c r="E27" s="256" t="s">
        <v>0</v>
      </c>
      <c r="F27" s="216">
        <f>SUM(F22:F26)</f>
        <v>16</v>
      </c>
      <c r="G27" s="217">
        <v>2</v>
      </c>
      <c r="H27" s="260">
        <f>SUM(H22:H26)</f>
        <v>56</v>
      </c>
      <c r="I27" s="217">
        <f>SUM(I22:I26)</f>
        <v>8</v>
      </c>
      <c r="J27" s="217">
        <f>SUM(J22:J26)</f>
        <v>32</v>
      </c>
      <c r="K27" s="217">
        <f>SUM(K22:K26)</f>
        <v>8</v>
      </c>
      <c r="L27" s="218">
        <f>SUM(L22:L26)</f>
        <v>16</v>
      </c>
      <c r="M27" s="219">
        <f t="shared" si="2"/>
        <v>16</v>
      </c>
      <c r="N27" s="220">
        <f t="shared" si="1"/>
        <v>120</v>
      </c>
    </row>
    <row r="28" spans="4:14" ht="14.25" thickBot="1" thickTop="1">
      <c r="D28" s="225"/>
      <c r="E28" s="102" t="s">
        <v>110</v>
      </c>
      <c r="F28" s="103">
        <f>SUM(F29:F33)</f>
        <v>16</v>
      </c>
      <c r="G28" s="287">
        <v>2</v>
      </c>
      <c r="H28" s="491">
        <f>SUM(H34:L34)</f>
        <v>120</v>
      </c>
      <c r="I28" s="491"/>
      <c r="J28" s="491"/>
      <c r="K28" s="491"/>
      <c r="L28" s="492"/>
      <c r="M28" s="104">
        <f t="shared" si="2"/>
        <v>16</v>
      </c>
      <c r="N28" s="107">
        <f t="shared" si="1"/>
        <v>120</v>
      </c>
    </row>
    <row r="29" spans="4:15" ht="13.5" thickTop="1">
      <c r="D29" s="213" t="s">
        <v>111</v>
      </c>
      <c r="E29" s="166" t="s">
        <v>112</v>
      </c>
      <c r="F29" s="167">
        <v>4</v>
      </c>
      <c r="G29" s="145" t="s">
        <v>124</v>
      </c>
      <c r="H29" s="145">
        <v>8</v>
      </c>
      <c r="I29" s="169"/>
      <c r="J29" s="169">
        <v>16</v>
      </c>
      <c r="K29" s="169"/>
      <c r="L29" s="170"/>
      <c r="M29" s="32">
        <f t="shared" si="2"/>
        <v>4</v>
      </c>
      <c r="N29" s="178">
        <f t="shared" si="1"/>
        <v>24</v>
      </c>
      <c r="O29" s="140"/>
    </row>
    <row r="30" spans="4:15" ht="12.75">
      <c r="D30" s="213" t="s">
        <v>113</v>
      </c>
      <c r="E30" s="171" t="s">
        <v>118</v>
      </c>
      <c r="F30" s="172">
        <v>3</v>
      </c>
      <c r="G30" s="168"/>
      <c r="H30" s="168"/>
      <c r="I30" s="168"/>
      <c r="J30" s="152"/>
      <c r="K30" s="152">
        <v>24</v>
      </c>
      <c r="L30" s="154"/>
      <c r="M30" s="32">
        <f t="shared" si="2"/>
        <v>3</v>
      </c>
      <c r="N30" s="178">
        <f t="shared" si="1"/>
        <v>24</v>
      </c>
      <c r="O30" s="140"/>
    </row>
    <row r="31" spans="4:15" ht="12.75">
      <c r="D31" s="213" t="s">
        <v>114</v>
      </c>
      <c r="E31" s="171" t="s">
        <v>115</v>
      </c>
      <c r="F31" s="173">
        <v>3</v>
      </c>
      <c r="G31" s="168"/>
      <c r="H31" s="168">
        <v>16</v>
      </c>
      <c r="I31" s="168"/>
      <c r="J31" s="152">
        <v>16</v>
      </c>
      <c r="K31" s="152"/>
      <c r="L31" s="154"/>
      <c r="M31" s="32">
        <f t="shared" si="2"/>
        <v>3</v>
      </c>
      <c r="N31" s="178">
        <f t="shared" si="1"/>
        <v>32</v>
      </c>
      <c r="O31" s="140"/>
    </row>
    <row r="32" spans="4:15" ht="12.75">
      <c r="D32" s="213" t="s">
        <v>116</v>
      </c>
      <c r="E32" s="171" t="s">
        <v>94</v>
      </c>
      <c r="F32" s="172">
        <v>4</v>
      </c>
      <c r="G32" s="100" t="s">
        <v>124</v>
      </c>
      <c r="H32" s="100">
        <v>16</v>
      </c>
      <c r="I32" s="152"/>
      <c r="J32" s="152"/>
      <c r="K32" s="152"/>
      <c r="L32" s="154">
        <v>8</v>
      </c>
      <c r="M32" s="32">
        <f t="shared" si="2"/>
        <v>4</v>
      </c>
      <c r="N32" s="178">
        <f t="shared" si="1"/>
        <v>24</v>
      </c>
      <c r="O32" s="140"/>
    </row>
    <row r="33" spans="4:15" ht="13.5" thickBot="1">
      <c r="D33" s="213" t="s">
        <v>117</v>
      </c>
      <c r="E33" s="166" t="s">
        <v>46</v>
      </c>
      <c r="F33" s="177">
        <v>2</v>
      </c>
      <c r="G33" s="176"/>
      <c r="H33" s="176">
        <v>16</v>
      </c>
      <c r="I33" s="176"/>
      <c r="J33" s="174"/>
      <c r="K33" s="174"/>
      <c r="L33" s="175"/>
      <c r="M33" s="32">
        <f t="shared" si="2"/>
        <v>2</v>
      </c>
      <c r="N33" s="178">
        <f t="shared" si="1"/>
        <v>16</v>
      </c>
      <c r="O33" s="140"/>
    </row>
    <row r="34" spans="4:14" ht="13.5" thickBot="1">
      <c r="D34" s="257"/>
      <c r="E34" s="256" t="s">
        <v>0</v>
      </c>
      <c r="F34" s="258">
        <f>SUM(F29:F33)</f>
        <v>16</v>
      </c>
      <c r="G34" s="259">
        <v>2</v>
      </c>
      <c r="H34" s="260">
        <f>SUM(H29:H33)</f>
        <v>56</v>
      </c>
      <c r="I34" s="260">
        <f>SUM(I29:I33)</f>
        <v>0</v>
      </c>
      <c r="J34" s="260">
        <f>SUM(J29:J33)</f>
        <v>32</v>
      </c>
      <c r="K34" s="260">
        <f>SUM(K29:K33)</f>
        <v>24</v>
      </c>
      <c r="L34" s="261">
        <f>SUM(L29:L33)</f>
        <v>8</v>
      </c>
      <c r="M34" s="262">
        <f t="shared" si="2"/>
        <v>16</v>
      </c>
      <c r="N34" s="263">
        <f t="shared" si="1"/>
        <v>120</v>
      </c>
    </row>
    <row r="35" ht="12.75">
      <c r="E35" s="138"/>
    </row>
    <row r="36" ht="12.75">
      <c r="E36" s="138"/>
    </row>
    <row r="37" ht="12.75">
      <c r="E37" s="138"/>
    </row>
    <row r="38" ht="12.75">
      <c r="E38" s="138"/>
    </row>
    <row r="39" ht="12.75">
      <c r="E39" s="138"/>
    </row>
    <row r="40" ht="12.75">
      <c r="E40" s="138"/>
    </row>
    <row r="41" ht="12.75">
      <c r="E41" s="138"/>
    </row>
    <row r="42" ht="12.75">
      <c r="E42" s="138"/>
    </row>
    <row r="43" ht="12.75">
      <c r="E43" s="138"/>
    </row>
    <row r="44" ht="12.75">
      <c r="E44" s="138"/>
    </row>
    <row r="45" spans="5:36" ht="12.75">
      <c r="E45" s="138"/>
      <c r="Z45" s="138"/>
      <c r="AA45" s="138"/>
      <c r="AB45" s="138"/>
      <c r="AC45" s="138"/>
      <c r="AD45" s="138"/>
      <c r="AF45" s="138"/>
      <c r="AG45" s="138"/>
      <c r="AH45" s="138"/>
      <c r="AI45" s="138"/>
      <c r="AJ45" s="138"/>
    </row>
    <row r="46" ht="12.75">
      <c r="E46" s="138"/>
    </row>
    <row r="47" ht="12.75">
      <c r="E47" s="138"/>
    </row>
    <row r="48" ht="12.75">
      <c r="E48" s="138"/>
    </row>
    <row r="49" ht="12.75">
      <c r="E49" s="138"/>
    </row>
    <row r="50" ht="12.75">
      <c r="E50" s="138"/>
    </row>
    <row r="51" ht="12.75">
      <c r="E51" s="138"/>
    </row>
    <row r="52" ht="12.75">
      <c r="E52" s="138"/>
    </row>
    <row r="53" ht="12.75">
      <c r="E53" s="138"/>
    </row>
    <row r="54" ht="12.75">
      <c r="E54" s="138"/>
    </row>
    <row r="55" ht="12.75">
      <c r="E55" s="138"/>
    </row>
    <row r="56" ht="12.75">
      <c r="E56" s="138"/>
    </row>
    <row r="57" ht="12.75">
      <c r="E57" s="138"/>
    </row>
    <row r="58" ht="12.75">
      <c r="E58" s="138"/>
    </row>
    <row r="59" ht="12.75">
      <c r="E59" s="138"/>
    </row>
    <row r="60" ht="12.75">
      <c r="E60" s="138"/>
    </row>
    <row r="61" ht="12.75">
      <c r="E61" s="138"/>
    </row>
    <row r="62" ht="12.75">
      <c r="E62" s="138"/>
    </row>
    <row r="63" ht="12.75">
      <c r="E63" s="138"/>
    </row>
    <row r="64" ht="12.75">
      <c r="E64" s="138"/>
    </row>
    <row r="65" ht="12.75">
      <c r="E65" s="138"/>
    </row>
    <row r="66" ht="12.75">
      <c r="E66" s="138"/>
    </row>
    <row r="67" ht="12.75">
      <c r="E67" s="138"/>
    </row>
    <row r="68" ht="12.75">
      <c r="E68" s="138"/>
    </row>
    <row r="69" ht="12.75">
      <c r="E69" s="138"/>
    </row>
    <row r="70" ht="12.75">
      <c r="E70" s="138"/>
    </row>
    <row r="71" ht="12.75">
      <c r="E71" s="138"/>
    </row>
    <row r="72" ht="12.75">
      <c r="E72" s="138"/>
    </row>
    <row r="73" ht="12.75">
      <c r="E73" s="138"/>
    </row>
    <row r="74" ht="12.75">
      <c r="E74" s="138"/>
    </row>
    <row r="75" ht="12.75">
      <c r="E75" s="138"/>
    </row>
    <row r="76" ht="12.75">
      <c r="E76" s="138"/>
    </row>
    <row r="77" ht="12.75">
      <c r="E77" s="138"/>
    </row>
    <row r="78" ht="12.75">
      <c r="E78" s="138"/>
    </row>
    <row r="79" ht="12.75">
      <c r="E79" s="138"/>
    </row>
    <row r="80" ht="12.75">
      <c r="E80" s="138"/>
    </row>
    <row r="81" ht="12.75">
      <c r="E81" s="138"/>
    </row>
    <row r="82" ht="12.75">
      <c r="E82" s="138"/>
    </row>
    <row r="83" ht="12.75">
      <c r="E83" s="138"/>
    </row>
    <row r="84" ht="12.75">
      <c r="E84" s="138"/>
    </row>
    <row r="85" ht="12.75">
      <c r="E85" s="138"/>
    </row>
    <row r="86" ht="12.75">
      <c r="E86" s="138"/>
    </row>
    <row r="87" ht="12.75">
      <c r="E87" s="138"/>
    </row>
    <row r="88" ht="12.75">
      <c r="E88" s="138"/>
    </row>
    <row r="89" ht="12.75">
      <c r="E89" s="138"/>
    </row>
    <row r="90" ht="12.75">
      <c r="E90" s="138"/>
    </row>
    <row r="91" ht="12.75">
      <c r="E91" s="138"/>
    </row>
    <row r="92" ht="12.75">
      <c r="E92" s="138"/>
    </row>
    <row r="93" ht="12.75">
      <c r="E93" s="138"/>
    </row>
    <row r="94" ht="12.75">
      <c r="E94" s="138"/>
    </row>
  </sheetData>
  <sheetProtection/>
  <mergeCells count="17">
    <mergeCell ref="B8:B10"/>
    <mergeCell ref="A8:A10"/>
    <mergeCell ref="C2:N2"/>
    <mergeCell ref="C6:E6"/>
    <mergeCell ref="F6:G6"/>
    <mergeCell ref="D3:N3"/>
    <mergeCell ref="F9:L9"/>
    <mergeCell ref="D5:N5"/>
    <mergeCell ref="D4:N4"/>
    <mergeCell ref="M8:N8"/>
    <mergeCell ref="H21:L21"/>
    <mergeCell ref="H28:L28"/>
    <mergeCell ref="M9:N9"/>
    <mergeCell ref="F8:L8"/>
    <mergeCell ref="H11:L11"/>
    <mergeCell ref="H12:L12"/>
    <mergeCell ref="H13:L13"/>
  </mergeCells>
  <printOptions horizontalCentered="1"/>
  <pageMargins left="0.7874015748031497" right="0.1968503937007874" top="0.984251968503937" bottom="0.3937007874015748" header="0.5905511811023623" footer="0.31496062992125984"/>
  <pageSetup fitToHeight="1" fitToWidth="1" horizontalDpi="600" verticalDpi="600" orientation="portrait" paperSize="9" scale="84" r:id="rId1"/>
  <headerFooter alignWithMargins="0">
    <oddHeader>&amp;L&amp;"Arial CE,Pogrubiony"&amp;11Politechnika Śląska&amp;R&amp;"Arial CE,Pogrubiony"&amp;11Wydział Elektryczny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Z95"/>
  <sheetViews>
    <sheetView zoomScalePageLayoutView="0" workbookViewId="0" topLeftCell="A1">
      <pane xSplit="6" ySplit="9" topLeftCell="G10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K16" sqref="K16"/>
    </sheetView>
  </sheetViews>
  <sheetFormatPr defaultColWidth="9.00390625" defaultRowHeight="12.75"/>
  <cols>
    <col min="1" max="2" width="0" style="0" hidden="1" customWidth="1"/>
    <col min="3" max="3" width="8.875" style="0" customWidth="1"/>
    <col min="4" max="4" width="2.125" style="42" customWidth="1"/>
    <col min="5" max="5" width="3.125" style="42" customWidth="1"/>
    <col min="6" max="6" width="51.375" style="3" customWidth="1"/>
    <col min="7" max="7" width="48.125" style="0" customWidth="1"/>
    <col min="8" max="8" width="7.875" style="72" customWidth="1"/>
    <col min="9" max="9" width="3.00390625" style="0" customWidth="1"/>
    <col min="10" max="10" width="2.875" style="0" customWidth="1"/>
    <col min="11" max="11" width="3.00390625" style="0" customWidth="1"/>
    <col min="12" max="13" width="2.875" style="0" customWidth="1"/>
  </cols>
  <sheetData>
    <row r="2" spans="3:14" ht="12.75">
      <c r="C2" s="501" t="s">
        <v>166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3:14" ht="12.75">
      <c r="C3" s="501" t="s">
        <v>85</v>
      </c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</row>
    <row r="4" spans="4:14" ht="12.75">
      <c r="D4" s="504" t="s">
        <v>161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</row>
    <row r="5" spans="6:10" ht="10.5" customHeight="1">
      <c r="F5" s="71"/>
      <c r="G5" s="71"/>
      <c r="H5" s="71"/>
      <c r="I5" s="71"/>
      <c r="J5" s="71"/>
    </row>
    <row r="6" ht="6" customHeight="1" thickBot="1"/>
    <row r="7" spans="1:13" ht="12.75">
      <c r="A7" s="497"/>
      <c r="B7" s="497"/>
      <c r="D7" s="55"/>
      <c r="E7" s="56"/>
      <c r="F7" s="77"/>
      <c r="G7" s="45"/>
      <c r="H7" s="75"/>
      <c r="I7" s="57" t="s">
        <v>33</v>
      </c>
      <c r="J7" s="58"/>
      <c r="K7" s="58"/>
      <c r="L7" s="58"/>
      <c r="M7" s="59"/>
    </row>
    <row r="8" spans="1:78" ht="12.75">
      <c r="A8" s="497"/>
      <c r="B8" s="497"/>
      <c r="D8" s="509" t="s">
        <v>3</v>
      </c>
      <c r="E8" s="510"/>
      <c r="F8" s="68" t="s">
        <v>23</v>
      </c>
      <c r="G8" s="52" t="s">
        <v>34</v>
      </c>
      <c r="H8" s="74" t="s">
        <v>24</v>
      </c>
      <c r="I8" s="506" t="s">
        <v>57</v>
      </c>
      <c r="J8" s="507"/>
      <c r="K8" s="507"/>
      <c r="L8" s="507"/>
      <c r="M8" s="508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</row>
    <row r="9" spans="1:78" ht="13.5" thickBot="1">
      <c r="A9" s="497"/>
      <c r="B9" s="497"/>
      <c r="D9" s="60"/>
      <c r="E9" s="61"/>
      <c r="F9" s="78"/>
      <c r="G9" s="48"/>
      <c r="H9" s="76"/>
      <c r="I9" s="62" t="s">
        <v>4</v>
      </c>
      <c r="J9" s="63" t="s">
        <v>5</v>
      </c>
      <c r="K9" s="63" t="s">
        <v>6</v>
      </c>
      <c r="L9" s="63" t="s">
        <v>7</v>
      </c>
      <c r="M9" s="64" t="s">
        <v>8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</row>
    <row r="10" spans="3:78" ht="12.75">
      <c r="C10" s="301"/>
      <c r="D10" s="127" t="s">
        <v>35</v>
      </c>
      <c r="E10" s="375">
        <v>1</v>
      </c>
      <c r="F10" s="376" t="s">
        <v>2</v>
      </c>
      <c r="G10" s="377" t="s">
        <v>144</v>
      </c>
      <c r="H10" s="378">
        <v>3</v>
      </c>
      <c r="I10" s="379">
        <v>16</v>
      </c>
      <c r="J10" s="364"/>
      <c r="K10" s="364"/>
      <c r="L10" s="364"/>
      <c r="M10" s="365">
        <v>8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</row>
    <row r="11" spans="4:13" ht="12.75">
      <c r="D11" s="127" t="s">
        <v>35</v>
      </c>
      <c r="E11" s="123">
        <v>2</v>
      </c>
      <c r="F11" s="373" t="s">
        <v>53</v>
      </c>
      <c r="G11" s="374" t="s">
        <v>143</v>
      </c>
      <c r="H11" s="119">
        <v>3</v>
      </c>
      <c r="I11" s="156">
        <v>8</v>
      </c>
      <c r="J11" s="157"/>
      <c r="K11" s="157"/>
      <c r="L11" s="157">
        <v>16</v>
      </c>
      <c r="M11" s="158"/>
    </row>
    <row r="12" spans="4:13" ht="12.75">
      <c r="D12" s="125" t="s">
        <v>35</v>
      </c>
      <c r="E12" s="121">
        <v>3</v>
      </c>
      <c r="F12" s="199" t="s">
        <v>151</v>
      </c>
      <c r="G12" s="114" t="s">
        <v>142</v>
      </c>
      <c r="H12" s="118">
        <v>3</v>
      </c>
      <c r="I12" s="147">
        <v>16</v>
      </c>
      <c r="J12" s="96"/>
      <c r="K12" s="96">
        <v>8</v>
      </c>
      <c r="L12" s="96"/>
      <c r="M12" s="97"/>
    </row>
    <row r="13" spans="4:13" ht="12.75">
      <c r="D13" s="125" t="s">
        <v>35</v>
      </c>
      <c r="E13" s="121">
        <v>4</v>
      </c>
      <c r="F13" s="199" t="s">
        <v>82</v>
      </c>
      <c r="G13" s="114" t="s">
        <v>150</v>
      </c>
      <c r="H13" s="118">
        <v>3</v>
      </c>
      <c r="I13" s="147">
        <v>8</v>
      </c>
      <c r="J13" s="96"/>
      <c r="K13" s="96">
        <v>8</v>
      </c>
      <c r="L13" s="96">
        <v>8</v>
      </c>
      <c r="M13" s="97"/>
    </row>
    <row r="14" spans="4:13" ht="12.75">
      <c r="D14" s="125" t="s">
        <v>35</v>
      </c>
      <c r="E14" s="121">
        <v>5</v>
      </c>
      <c r="F14" s="130" t="s">
        <v>93</v>
      </c>
      <c r="G14" s="115" t="s">
        <v>145</v>
      </c>
      <c r="H14" s="118">
        <v>3</v>
      </c>
      <c r="I14" s="147">
        <v>8</v>
      </c>
      <c r="J14" s="96"/>
      <c r="K14" s="96"/>
      <c r="L14" s="96">
        <v>8</v>
      </c>
      <c r="M14" s="97">
        <v>8</v>
      </c>
    </row>
    <row r="15" spans="4:13" ht="12.75">
      <c r="D15" s="125" t="s">
        <v>35</v>
      </c>
      <c r="E15" s="122">
        <v>6</v>
      </c>
      <c r="F15" s="66" t="s">
        <v>55</v>
      </c>
      <c r="G15" s="114" t="s">
        <v>146</v>
      </c>
      <c r="H15" s="118">
        <v>3</v>
      </c>
      <c r="I15" s="147">
        <v>8</v>
      </c>
      <c r="J15" s="96"/>
      <c r="K15" s="96"/>
      <c r="L15" s="96"/>
      <c r="M15" s="97">
        <v>16</v>
      </c>
    </row>
    <row r="16" spans="4:13" ht="12.75">
      <c r="D16" s="125" t="s">
        <v>35</v>
      </c>
      <c r="E16" s="121">
        <v>7</v>
      </c>
      <c r="F16" s="117" t="s">
        <v>39</v>
      </c>
      <c r="G16" s="115" t="s">
        <v>148</v>
      </c>
      <c r="H16" s="120">
        <v>3</v>
      </c>
      <c r="I16" s="153">
        <v>16</v>
      </c>
      <c r="J16" s="152"/>
      <c r="K16" s="152"/>
      <c r="L16" s="152">
        <v>8</v>
      </c>
      <c r="M16" s="154"/>
    </row>
    <row r="17" spans="4:13" ht="12.75">
      <c r="D17" s="128" t="s">
        <v>35</v>
      </c>
      <c r="E17" s="121">
        <v>8</v>
      </c>
      <c r="F17" s="200" t="s">
        <v>68</v>
      </c>
      <c r="G17" s="159" t="s">
        <v>149</v>
      </c>
      <c r="H17" s="118">
        <v>3</v>
      </c>
      <c r="I17" s="155">
        <v>8</v>
      </c>
      <c r="J17" s="96"/>
      <c r="K17" s="96">
        <v>8</v>
      </c>
      <c r="L17" s="96"/>
      <c r="M17" s="97">
        <v>8</v>
      </c>
    </row>
    <row r="18" spans="4:13" ht="12.75">
      <c r="D18" s="126" t="s">
        <v>35</v>
      </c>
      <c r="E18" s="124">
        <v>9</v>
      </c>
      <c r="F18" s="36" t="s">
        <v>40</v>
      </c>
      <c r="G18" s="129" t="s">
        <v>147</v>
      </c>
      <c r="H18" s="116">
        <v>3</v>
      </c>
      <c r="I18" s="155">
        <v>8</v>
      </c>
      <c r="J18" s="50"/>
      <c r="K18" s="50">
        <v>16</v>
      </c>
      <c r="L18" s="50"/>
      <c r="M18" s="51"/>
    </row>
    <row r="19" spans="4:13" ht="13.5" thickBot="1">
      <c r="D19" s="366"/>
      <c r="E19" s="367"/>
      <c r="F19" s="368" t="s">
        <v>41</v>
      </c>
      <c r="G19" s="60"/>
      <c r="H19" s="369"/>
      <c r="I19" s="370"/>
      <c r="J19" s="371"/>
      <c r="K19" s="371"/>
      <c r="L19" s="371"/>
      <c r="M19" s="372"/>
    </row>
    <row r="21" spans="6:8" ht="13.5" thickBot="1">
      <c r="F21" s="79"/>
      <c r="G21" s="70"/>
      <c r="H21" s="73"/>
    </row>
    <row r="22" spans="6:13" ht="14.25" thickBot="1" thickTop="1">
      <c r="F22" s="142" t="s">
        <v>83</v>
      </c>
      <c r="G22" s="144" t="s">
        <v>66</v>
      </c>
      <c r="H22" s="143">
        <v>6</v>
      </c>
      <c r="I22" s="505">
        <v>48</v>
      </c>
      <c r="J22" s="505"/>
      <c r="K22" s="505"/>
      <c r="L22" s="505"/>
      <c r="M22" s="505"/>
    </row>
    <row r="23" ht="13.5" thickTop="1"/>
    <row r="27" ht="12.75">
      <c r="E27" s="53"/>
    </row>
    <row r="28" ht="12.75">
      <c r="E28" s="53"/>
    </row>
    <row r="29" ht="12.75">
      <c r="E29" s="53"/>
    </row>
    <row r="30" ht="12.75">
      <c r="E30" s="53"/>
    </row>
    <row r="31" ht="12.75">
      <c r="E31" s="53"/>
    </row>
    <row r="32" ht="12.75">
      <c r="E32" s="53"/>
    </row>
    <row r="33" ht="12.75">
      <c r="E33" s="53"/>
    </row>
    <row r="34" ht="12.75">
      <c r="E34" s="53"/>
    </row>
    <row r="35" ht="12.75">
      <c r="E35" s="53"/>
    </row>
    <row r="36" ht="12.75">
      <c r="E36" s="53"/>
    </row>
    <row r="37" ht="12.75">
      <c r="E37" s="53"/>
    </row>
    <row r="38" ht="12.75">
      <c r="E38" s="53"/>
    </row>
    <row r="39" ht="12.75">
      <c r="E39" s="53"/>
    </row>
    <row r="40" ht="12.75">
      <c r="E40" s="53"/>
    </row>
    <row r="41" ht="12.75">
      <c r="E41" s="53"/>
    </row>
    <row r="42" ht="12.75">
      <c r="E42" s="53"/>
    </row>
    <row r="43" ht="12.75">
      <c r="E43" s="53"/>
    </row>
    <row r="44" ht="12.75">
      <c r="E44" s="53"/>
    </row>
    <row r="45" ht="12.75">
      <c r="E45" s="53"/>
    </row>
    <row r="46" ht="12.75">
      <c r="E46" s="53"/>
    </row>
    <row r="47" ht="12.75">
      <c r="E47" s="53"/>
    </row>
    <row r="48" ht="12.75">
      <c r="E48" s="53"/>
    </row>
    <row r="49" ht="12.75">
      <c r="E49" s="53"/>
    </row>
    <row r="50" ht="12.75">
      <c r="E50" s="53"/>
    </row>
    <row r="51" ht="12.75">
      <c r="E51" s="53"/>
    </row>
    <row r="52" ht="12.75">
      <c r="E52" s="53"/>
    </row>
    <row r="53" ht="12.75">
      <c r="E53" s="53"/>
    </row>
    <row r="54" ht="12.75">
      <c r="E54" s="53"/>
    </row>
    <row r="55" ht="12.75">
      <c r="E55" s="53"/>
    </row>
    <row r="56" ht="12.75">
      <c r="E56" s="53"/>
    </row>
    <row r="57" ht="12.75">
      <c r="E57" s="53"/>
    </row>
    <row r="58" ht="12.75">
      <c r="E58" s="53"/>
    </row>
    <row r="59" ht="12.75">
      <c r="E59" s="53"/>
    </row>
    <row r="60" ht="12.75">
      <c r="E60" s="53"/>
    </row>
    <row r="61" ht="12.75">
      <c r="E61" s="53"/>
    </row>
    <row r="62" ht="12.75">
      <c r="E62" s="53"/>
    </row>
    <row r="63" ht="12.75">
      <c r="E63" s="53"/>
    </row>
    <row r="64" spans="5:35" ht="12.75">
      <c r="E64" s="53"/>
      <c r="Y64" s="138"/>
      <c r="Z64" s="138"/>
      <c r="AA64" s="138"/>
      <c r="AB64" s="138"/>
      <c r="AC64" s="138"/>
      <c r="AE64" s="138"/>
      <c r="AF64" s="138"/>
      <c r="AG64" s="138"/>
      <c r="AH64" s="138"/>
      <c r="AI64" s="138"/>
    </row>
    <row r="65" ht="12.75">
      <c r="E65" s="53"/>
    </row>
    <row r="66" ht="12.75"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  <row r="86" ht="12.75">
      <c r="E86" s="53"/>
    </row>
    <row r="87" ht="12.75">
      <c r="E87" s="53"/>
    </row>
    <row r="88" ht="12.75">
      <c r="E88" s="53"/>
    </row>
    <row r="89" ht="12.75">
      <c r="E89" s="53"/>
    </row>
    <row r="90" ht="12.75">
      <c r="E90" s="53"/>
    </row>
    <row r="91" ht="12.75">
      <c r="E91" s="53"/>
    </row>
    <row r="92" ht="12.75">
      <c r="E92" s="53"/>
    </row>
    <row r="93" ht="12.75">
      <c r="E93" s="53"/>
    </row>
    <row r="94" ht="12.75">
      <c r="E94" s="53"/>
    </row>
    <row r="95" ht="12.75">
      <c r="E95" s="53"/>
    </row>
  </sheetData>
  <sheetProtection/>
  <mergeCells count="8">
    <mergeCell ref="A7:A9"/>
    <mergeCell ref="B7:B9"/>
    <mergeCell ref="I22:M22"/>
    <mergeCell ref="I8:M8"/>
    <mergeCell ref="D8:E8"/>
    <mergeCell ref="C2:N2"/>
    <mergeCell ref="C3:N3"/>
    <mergeCell ref="D4:N4"/>
  </mergeCells>
  <printOptions horizontalCentered="1" verticalCentered="1"/>
  <pageMargins left="0.5905511811023623" right="0.3937007874015748" top="0.7874015748031497" bottom="0.3937007874015748" header="0.5905511811023623" footer="0.31496062992125984"/>
  <pageSetup fitToHeight="1" fitToWidth="1" horizontalDpi="600" verticalDpi="600" orientation="landscape" paperSize="9" scale="99" r:id="rId1"/>
  <headerFooter alignWithMargins="0">
    <oddHeader>&amp;L&amp;"Arial CE,Pogrubiony"&amp;11Politechnika Śląska&amp;R&amp;"Arial CE,Pogrubiony"&amp;11Wydział Elektryczny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user</cp:lastModifiedBy>
  <cp:lastPrinted>2019-09-03T08:03:17Z</cp:lastPrinted>
  <dcterms:created xsi:type="dcterms:W3CDTF">2000-05-18T07:07:52Z</dcterms:created>
  <dcterms:modified xsi:type="dcterms:W3CDTF">2019-09-18T09:00:47Z</dcterms:modified>
  <cp:category/>
  <cp:version/>
  <cp:contentType/>
  <cp:contentStatus/>
</cp:coreProperties>
</file>