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72" windowWidth="14940" windowHeight="6492" tabRatio="643" activeTab="0"/>
  </bookViews>
  <sheets>
    <sheet name="II st. (RE) (Nstacj)" sheetId="1" r:id="rId1"/>
  </sheets>
  <definedNames>
    <definedName name="_xlnm.Print_Area" localSheetId="0">'II st. (RE) (Nstacj)'!$A$1:$AD$61</definedName>
  </definedNames>
  <calcPr fullCalcOnLoad="1"/>
</workbook>
</file>

<file path=xl/sharedStrings.xml><?xml version="1.0" encoding="utf-8"?>
<sst xmlns="http://schemas.openxmlformats.org/spreadsheetml/2006/main" count="114" uniqueCount="92">
  <si>
    <t>Lp.</t>
  </si>
  <si>
    <t>Razem</t>
  </si>
  <si>
    <t>Wykłady</t>
  </si>
  <si>
    <t>Ćwiczenia</t>
  </si>
  <si>
    <t>Laborat.</t>
  </si>
  <si>
    <t>Seminaria</t>
  </si>
  <si>
    <t>Projekty</t>
  </si>
  <si>
    <t>w tym</t>
  </si>
  <si>
    <t>Godziny</t>
  </si>
  <si>
    <t>W</t>
  </si>
  <si>
    <t>Ć</t>
  </si>
  <si>
    <t>L</t>
  </si>
  <si>
    <t>P</t>
  </si>
  <si>
    <t>S</t>
  </si>
  <si>
    <t>Liczba godzin tygodniowo</t>
  </si>
  <si>
    <t>I</t>
  </si>
  <si>
    <t>II</t>
  </si>
  <si>
    <t>III</t>
  </si>
  <si>
    <t>ROZKŁAD ZAJĘĆ</t>
  </si>
  <si>
    <t>Liczba</t>
  </si>
  <si>
    <t>Egzaminów</t>
  </si>
  <si>
    <t>Zaliczeń</t>
  </si>
  <si>
    <t>Praktyki</t>
  </si>
  <si>
    <t>Oznaczenia</t>
  </si>
  <si>
    <t>E</t>
  </si>
  <si>
    <t>ECTS</t>
  </si>
  <si>
    <t>Suma ECTS</t>
  </si>
  <si>
    <t>Język obcy</t>
  </si>
  <si>
    <t xml:space="preserve">Język obcy </t>
  </si>
  <si>
    <t>Zarządzanie strategiczne</t>
  </si>
  <si>
    <t>Analiza aktuatorów w ujęciu polowym</t>
  </si>
  <si>
    <t>Robotyka niekonwencjonalna</t>
  </si>
  <si>
    <t>Pneumatyczne i hydrauliczne systemy mechatroniczne</t>
  </si>
  <si>
    <t>Przetwarzanie i wizualizacja danych pomiarowych</t>
  </si>
  <si>
    <t>Synteza układów elektrycznych i mechatronicznych</t>
  </si>
  <si>
    <t>Praca przejściowa</t>
  </si>
  <si>
    <t>Systemy mikro-elektro-mechaniczne</t>
  </si>
  <si>
    <t>Techniki laserowe w mechatronice</t>
  </si>
  <si>
    <t>Technika światłowodowa i optosensoryka</t>
  </si>
  <si>
    <t>Nepędy liniowe i wyrzutnie elektromagnetyczne</t>
  </si>
  <si>
    <t>Niekonwencjonalne źródła energii</t>
  </si>
  <si>
    <t>Metodologia pracy badawczej i seminarium dyplomowe</t>
  </si>
  <si>
    <t>Praca dyplomowa</t>
  </si>
  <si>
    <t>Selected Problems of Robotics</t>
  </si>
  <si>
    <t>Systemy automatyki budynkowej</t>
  </si>
  <si>
    <t>Sterowanie systemów mechatronicznych przez Internet</t>
  </si>
  <si>
    <t>Obieralne</t>
  </si>
  <si>
    <t>O1</t>
  </si>
  <si>
    <t>O2</t>
  </si>
  <si>
    <t>O3</t>
  </si>
  <si>
    <t>O4</t>
  </si>
  <si>
    <t>O5</t>
  </si>
  <si>
    <t>O6</t>
  </si>
  <si>
    <t>O7</t>
  </si>
  <si>
    <t>O8</t>
  </si>
  <si>
    <t>Selected Problems of Mechatronics</t>
  </si>
  <si>
    <t>Theory of Electromechanical Systems (ANG)</t>
  </si>
  <si>
    <t>O9</t>
  </si>
  <si>
    <t>O10</t>
  </si>
  <si>
    <t>CAD układów regulacji</t>
  </si>
  <si>
    <t>Materiały SMART i nowoczesne technologie w mechatronice</t>
  </si>
  <si>
    <t>Aplikacje materiałów typu SMART w mechatronice</t>
  </si>
  <si>
    <t>Nr</t>
  </si>
  <si>
    <t>Nazwa modułu</t>
  </si>
  <si>
    <t>Zestawienie modułów obieralnych</t>
  </si>
  <si>
    <t>% wszystkich ECTS</t>
  </si>
  <si>
    <t>RAZEM ECTS</t>
  </si>
  <si>
    <t>Moduły nietechniczne</t>
  </si>
  <si>
    <t>Moduły specjalnościowe obligatoryjne</t>
  </si>
  <si>
    <t>Moduły specjalnościowe obieralne (4 z 8)</t>
  </si>
  <si>
    <t>Moduł w j. angielskim - obieralny (1 z 2)</t>
  </si>
  <si>
    <t>Inne moduły</t>
  </si>
  <si>
    <t>Moduł angielski obieralny</t>
  </si>
  <si>
    <t>Moduły specjalnościowe obieralne</t>
  </si>
  <si>
    <t>O9-O10</t>
  </si>
  <si>
    <t>O1-O8</t>
  </si>
  <si>
    <t>Moduły kierunkowe</t>
  </si>
  <si>
    <t>ROZKLAD ZAJĘĆ PROGRAMOWYCH NA SEMESTRY</t>
  </si>
  <si>
    <t>PLAN STUDIÓW II STOPNIA</t>
  </si>
  <si>
    <t>Szybkie prototypowanie w mechatronice</t>
  </si>
  <si>
    <t>Mechanika analityczna</t>
  </si>
  <si>
    <t>Elektronika w mechatronice</t>
  </si>
  <si>
    <t>Informatyka techniczna ANG</t>
  </si>
  <si>
    <t>Sterowanie numeryczne maszyn i urządzeń</t>
  </si>
  <si>
    <t>Metodologia projektowania układów mechatronicznych</t>
  </si>
  <si>
    <t>Podstawy rzedsiębiorczości gosodarczej</t>
  </si>
  <si>
    <t>Sztuczna inteligencja ANG</t>
  </si>
  <si>
    <r>
      <t xml:space="preserve">DLA KIERUNKU:  </t>
    </r>
    <r>
      <rPr>
        <b/>
        <sz val="10"/>
        <rFont val="Arial CE"/>
        <family val="2"/>
      </rPr>
      <t>MECHATRONIKA</t>
    </r>
  </si>
  <si>
    <r>
      <t xml:space="preserve">SPECJALNOŚĆ: </t>
    </r>
    <r>
      <rPr>
        <b/>
        <sz val="10"/>
        <rFont val="Arial CE"/>
        <family val="2"/>
      </rPr>
      <t>ZASTOSOWANIA MECHATRONIKI W INŻYNIERII ELEKTRYCZNEJ</t>
    </r>
  </si>
  <si>
    <r>
      <t>Tryb: Nies</t>
    </r>
    <r>
      <rPr>
        <b/>
        <sz val="10"/>
        <rFont val="Arial CE"/>
        <family val="2"/>
      </rPr>
      <t>tacjonarne (Zaoczne)</t>
    </r>
  </si>
  <si>
    <t>Obowiązuje od rocznika 2019/2020</t>
  </si>
  <si>
    <t xml:space="preserve">Zatwierdzone uchwałą Rady Wydziału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</si>
</sst>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vertAlign val="superscript"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textRotation="90"/>
    </xf>
    <xf numFmtId="0" fontId="4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11" xfId="0" applyFont="1" applyFill="1" applyBorder="1" applyAlignment="1">
      <alignment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3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4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/>
    </xf>
    <xf numFmtId="0" fontId="0" fillId="33" borderId="48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52" xfId="0" applyFont="1" applyFill="1" applyBorder="1" applyAlignment="1">
      <alignment horizontal="center"/>
    </xf>
    <xf numFmtId="0" fontId="0" fillId="33" borderId="53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0" fillId="33" borderId="49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0" fontId="0" fillId="33" borderId="5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8" fillId="33" borderId="17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textRotation="90"/>
    </xf>
    <xf numFmtId="0" fontId="0" fillId="0" borderId="55" xfId="0" applyFont="1" applyFill="1" applyBorder="1" applyAlignment="1">
      <alignment horizontal="center" vertical="center" textRotation="90"/>
    </xf>
    <xf numFmtId="0" fontId="0" fillId="0" borderId="50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9" fontId="2" fillId="0" borderId="10" xfId="54" applyFont="1" applyBorder="1" applyAlignment="1">
      <alignment horizontal="center"/>
    </xf>
    <xf numFmtId="9" fontId="0" fillId="0" borderId="60" xfId="54" applyFont="1" applyFill="1" applyBorder="1" applyAlignment="1">
      <alignment horizontal="center" vertical="center"/>
    </xf>
    <xf numFmtId="9" fontId="0" fillId="0" borderId="29" xfId="54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0" fillId="33" borderId="3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0" borderId="22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51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textRotation="90"/>
    </xf>
    <xf numFmtId="0" fontId="2" fillId="0" borderId="32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0" fillId="33" borderId="36" xfId="0" applyFont="1" applyFill="1" applyBorder="1" applyAlignment="1">
      <alignment horizontal="left"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textRotation="90"/>
    </xf>
    <xf numFmtId="0" fontId="0" fillId="0" borderId="62" xfId="0" applyFont="1" applyFill="1" applyBorder="1" applyAlignment="1">
      <alignment horizontal="center" vertical="center" textRotation="90"/>
    </xf>
    <xf numFmtId="0" fontId="4" fillId="0" borderId="2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/>
    </xf>
    <xf numFmtId="0" fontId="0" fillId="0" borderId="39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center" vertical="top"/>
    </xf>
    <xf numFmtId="0" fontId="0" fillId="0" borderId="58" xfId="0" applyFont="1" applyFill="1" applyBorder="1" applyAlignment="1">
      <alignment horizontal="center" vertical="top"/>
    </xf>
    <xf numFmtId="0" fontId="0" fillId="0" borderId="33" xfId="0" applyFont="1" applyFill="1" applyBorder="1" applyAlignment="1">
      <alignment horizontal="center" vertical="top"/>
    </xf>
    <xf numFmtId="0" fontId="0" fillId="0" borderId="32" xfId="0" applyFont="1" applyFill="1" applyBorder="1" applyAlignment="1">
      <alignment horizontal="center" vertical="top"/>
    </xf>
    <xf numFmtId="0" fontId="0" fillId="0" borderId="48" xfId="0" applyFont="1" applyFill="1" applyBorder="1" applyAlignment="1">
      <alignment horizontal="center" vertical="top"/>
    </xf>
    <xf numFmtId="0" fontId="0" fillId="0" borderId="49" xfId="0" applyFont="1" applyFill="1" applyBorder="1" applyAlignment="1">
      <alignment horizontal="center" vertical="top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63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0" fillId="33" borderId="63" xfId="0" applyFont="1" applyFill="1" applyBorder="1" applyAlignment="1">
      <alignment horizontal="left" vertical="center"/>
    </xf>
    <xf numFmtId="0" fontId="0" fillId="33" borderId="65" xfId="0" applyFont="1" applyFill="1" applyBorder="1" applyAlignment="1">
      <alignment horizontal="left" vertical="center"/>
    </xf>
    <xf numFmtId="9" fontId="0" fillId="0" borderId="16" xfId="54" applyFont="1" applyFill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SheetLayoutView="100" zoomScalePageLayoutView="0" workbookViewId="0" topLeftCell="A31">
      <selection activeCell="AA22" sqref="AA1:AA16384"/>
    </sheetView>
  </sheetViews>
  <sheetFormatPr defaultColWidth="9.00390625" defaultRowHeight="12.75"/>
  <cols>
    <col min="1" max="1" width="6.00390625" style="6" bestFit="1" customWidth="1"/>
    <col min="2" max="2" width="13.50390625" style="0" customWidth="1"/>
    <col min="3" max="3" width="39.50390625" style="0" customWidth="1"/>
    <col min="4" max="4" width="4.375" style="1" customWidth="1"/>
    <col min="5" max="6" width="3.50390625" style="0" customWidth="1"/>
    <col min="7" max="7" width="4.375" style="0" customWidth="1"/>
    <col min="8" max="8" width="4.625" style="0" bestFit="1" customWidth="1"/>
    <col min="9" max="9" width="3.50390625" style="0" customWidth="1"/>
    <col min="10" max="10" width="4.75390625" style="2" customWidth="1"/>
    <col min="11" max="11" width="1.37890625" style="4" customWidth="1"/>
    <col min="12" max="15" width="3.50390625" style="0" customWidth="1"/>
    <col min="16" max="16" width="5.50390625" style="0" bestFit="1" customWidth="1"/>
    <col min="17" max="17" width="5.375" style="2" customWidth="1"/>
    <col min="18" max="18" width="1.4921875" style="3" customWidth="1"/>
    <col min="19" max="22" width="3.375" style="0" customWidth="1"/>
    <col min="23" max="23" width="5.50390625" style="0" bestFit="1" customWidth="1"/>
    <col min="24" max="24" width="5.00390625" style="2" customWidth="1"/>
    <col min="25" max="25" width="1.625" style="3" customWidth="1"/>
    <col min="26" max="26" width="2.625" style="0" customWidth="1"/>
    <col min="27" max="27" width="3.50390625" style="0" customWidth="1"/>
    <col min="28" max="28" width="2.625" style="0" customWidth="1"/>
    <col min="29" max="29" width="3.375" style="0" customWidth="1"/>
    <col min="30" max="30" width="5.125" style="0" customWidth="1"/>
  </cols>
  <sheetData>
    <row r="1" spans="1:30" s="12" customFormat="1" ht="15.75" thickBot="1">
      <c r="A1" s="11"/>
      <c r="B1" s="42"/>
      <c r="C1" s="42"/>
      <c r="D1" s="197" t="s">
        <v>78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9"/>
    </row>
    <row r="2" spans="1:30" s="12" customFormat="1" ht="13.5" thickBot="1">
      <c r="A2" s="166" t="s">
        <v>91</v>
      </c>
      <c r="B2" s="167"/>
      <c r="C2" s="168"/>
      <c r="D2" s="189" t="s">
        <v>87</v>
      </c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89" t="s">
        <v>89</v>
      </c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213"/>
    </row>
    <row r="3" spans="1:30" s="12" customFormat="1" ht="13.5" thickBot="1">
      <c r="A3" s="169" t="s">
        <v>90</v>
      </c>
      <c r="B3" s="170"/>
      <c r="C3" s="171"/>
      <c r="D3" s="189" t="s">
        <v>88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1"/>
    </row>
    <row r="4" spans="1:30" s="12" customFormat="1" ht="13.5" thickBot="1">
      <c r="A4" s="200" t="s">
        <v>18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2"/>
    </row>
    <row r="5" spans="1:30" s="12" customFormat="1" ht="15" customHeight="1" thickBot="1">
      <c r="A5" s="203" t="s">
        <v>0</v>
      </c>
      <c r="B5" s="179" t="s">
        <v>63</v>
      </c>
      <c r="C5" s="180"/>
      <c r="D5" s="224" t="s">
        <v>8</v>
      </c>
      <c r="E5" s="225"/>
      <c r="F5" s="225"/>
      <c r="G5" s="225"/>
      <c r="H5" s="225"/>
      <c r="I5" s="226"/>
      <c r="J5" s="175" t="s">
        <v>77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7"/>
    </row>
    <row r="6" spans="1:30" s="12" customFormat="1" ht="15" customHeight="1">
      <c r="A6" s="204"/>
      <c r="B6" s="206"/>
      <c r="C6" s="207"/>
      <c r="D6" s="172" t="s">
        <v>1</v>
      </c>
      <c r="E6" s="184" t="s">
        <v>7</v>
      </c>
      <c r="F6" s="185"/>
      <c r="G6" s="185"/>
      <c r="H6" s="185"/>
      <c r="I6" s="186"/>
      <c r="J6" s="178" t="s">
        <v>15</v>
      </c>
      <c r="K6" s="179"/>
      <c r="L6" s="179"/>
      <c r="M6" s="179"/>
      <c r="N6" s="179"/>
      <c r="O6" s="179"/>
      <c r="P6" s="180"/>
      <c r="Q6" s="178" t="s">
        <v>16</v>
      </c>
      <c r="R6" s="179"/>
      <c r="S6" s="179"/>
      <c r="T6" s="179"/>
      <c r="U6" s="179"/>
      <c r="V6" s="179"/>
      <c r="W6" s="180"/>
      <c r="X6" s="179" t="s">
        <v>17</v>
      </c>
      <c r="Y6" s="179"/>
      <c r="Z6" s="179"/>
      <c r="AA6" s="179"/>
      <c r="AB6" s="179"/>
      <c r="AC6" s="179"/>
      <c r="AD6" s="227"/>
    </row>
    <row r="7" spans="1:30" s="12" customFormat="1" ht="15" customHeight="1" thickBot="1">
      <c r="A7" s="204"/>
      <c r="B7" s="206"/>
      <c r="C7" s="207"/>
      <c r="D7" s="173"/>
      <c r="E7" s="217" t="s">
        <v>2</v>
      </c>
      <c r="F7" s="214" t="s">
        <v>3</v>
      </c>
      <c r="G7" s="217" t="s">
        <v>4</v>
      </c>
      <c r="H7" s="208" t="s">
        <v>6</v>
      </c>
      <c r="I7" s="229" t="s">
        <v>5</v>
      </c>
      <c r="J7" s="181"/>
      <c r="K7" s="182"/>
      <c r="L7" s="182"/>
      <c r="M7" s="182"/>
      <c r="N7" s="182"/>
      <c r="O7" s="182"/>
      <c r="P7" s="183"/>
      <c r="Q7" s="181"/>
      <c r="R7" s="182"/>
      <c r="S7" s="182"/>
      <c r="T7" s="182"/>
      <c r="U7" s="182"/>
      <c r="V7" s="182"/>
      <c r="W7" s="183"/>
      <c r="X7" s="182"/>
      <c r="Y7" s="182"/>
      <c r="Z7" s="182"/>
      <c r="AA7" s="182"/>
      <c r="AB7" s="182"/>
      <c r="AC7" s="182"/>
      <c r="AD7" s="228"/>
    </row>
    <row r="8" spans="1:30" s="12" customFormat="1" ht="15" customHeight="1" thickBot="1">
      <c r="A8" s="204"/>
      <c r="B8" s="206"/>
      <c r="C8" s="207"/>
      <c r="D8" s="173"/>
      <c r="E8" s="217"/>
      <c r="F8" s="215"/>
      <c r="G8" s="218"/>
      <c r="H8" s="209"/>
      <c r="I8" s="230"/>
      <c r="J8" s="175" t="s">
        <v>14</v>
      </c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7"/>
    </row>
    <row r="9" spans="1:30" s="12" customFormat="1" ht="15" customHeight="1" thickBot="1">
      <c r="A9" s="205"/>
      <c r="B9" s="182"/>
      <c r="C9" s="183"/>
      <c r="D9" s="174"/>
      <c r="E9" s="222"/>
      <c r="F9" s="216"/>
      <c r="G9" s="219"/>
      <c r="H9" s="210"/>
      <c r="I9" s="231"/>
      <c r="J9" s="175" t="s">
        <v>9</v>
      </c>
      <c r="K9" s="177"/>
      <c r="L9" s="43" t="s">
        <v>10</v>
      </c>
      <c r="M9" s="44" t="s">
        <v>11</v>
      </c>
      <c r="N9" s="43" t="s">
        <v>12</v>
      </c>
      <c r="O9" s="45" t="s">
        <v>13</v>
      </c>
      <c r="P9" s="46" t="s">
        <v>25</v>
      </c>
      <c r="Q9" s="175" t="s">
        <v>9</v>
      </c>
      <c r="R9" s="176"/>
      <c r="S9" s="43" t="s">
        <v>10</v>
      </c>
      <c r="T9" s="44" t="s">
        <v>11</v>
      </c>
      <c r="U9" s="43" t="s">
        <v>12</v>
      </c>
      <c r="V9" s="47" t="s">
        <v>13</v>
      </c>
      <c r="W9" s="19" t="s">
        <v>25</v>
      </c>
      <c r="X9" s="175" t="s">
        <v>9</v>
      </c>
      <c r="Y9" s="177"/>
      <c r="Z9" s="43" t="s">
        <v>10</v>
      </c>
      <c r="AA9" s="44" t="s">
        <v>11</v>
      </c>
      <c r="AB9" s="43" t="s">
        <v>12</v>
      </c>
      <c r="AC9" s="45" t="s">
        <v>13</v>
      </c>
      <c r="AD9" s="20" t="s">
        <v>25</v>
      </c>
    </row>
    <row r="10" spans="1:30" s="12" customFormat="1" ht="15" customHeight="1" thickBot="1">
      <c r="A10" s="18"/>
      <c r="B10" s="200" t="s">
        <v>67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2"/>
    </row>
    <row r="11" spans="1:30" s="126" customFormat="1" ht="15" customHeight="1" thickBot="1">
      <c r="A11" s="112">
        <v>1</v>
      </c>
      <c r="B11" s="113" t="s">
        <v>28</v>
      </c>
      <c r="C11" s="114"/>
      <c r="D11" s="115">
        <f>E11+F11+G11+H11+I11</f>
        <v>32</v>
      </c>
      <c r="E11" s="116">
        <f>(J11+Q11+X11)</f>
        <v>0</v>
      </c>
      <c r="F11" s="116">
        <f>(L11+S11+Z11)</f>
        <v>32</v>
      </c>
      <c r="G11" s="116">
        <f>(M11+T11+AA11)</f>
        <v>0</v>
      </c>
      <c r="H11" s="116">
        <f>(N11+U11+AB11)</f>
        <v>0</v>
      </c>
      <c r="I11" s="117">
        <f>(O11+V11+AC11)</f>
        <v>0</v>
      </c>
      <c r="J11" s="118"/>
      <c r="K11" s="119"/>
      <c r="L11" s="116">
        <v>16</v>
      </c>
      <c r="M11" s="116"/>
      <c r="N11" s="116"/>
      <c r="O11" s="120"/>
      <c r="P11" s="118">
        <v>2</v>
      </c>
      <c r="Q11" s="121"/>
      <c r="R11" s="122"/>
      <c r="S11" s="116">
        <v>16</v>
      </c>
      <c r="T11" s="116"/>
      <c r="U11" s="116"/>
      <c r="V11" s="120"/>
      <c r="W11" s="121">
        <v>2</v>
      </c>
      <c r="X11" s="121"/>
      <c r="Y11" s="123"/>
      <c r="Z11" s="124"/>
      <c r="AA11" s="124"/>
      <c r="AB11" s="124"/>
      <c r="AC11" s="125"/>
      <c r="AD11" s="124"/>
    </row>
    <row r="12" spans="1:30" s="12" customFormat="1" ht="13.5" thickBot="1">
      <c r="A12" s="22"/>
      <c r="B12" s="166" t="s">
        <v>76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223"/>
    </row>
    <row r="13" spans="1:30" s="126" customFormat="1" ht="13.5">
      <c r="A13" s="112">
        <v>2</v>
      </c>
      <c r="B13" s="220" t="s">
        <v>29</v>
      </c>
      <c r="C13" s="221"/>
      <c r="D13" s="127">
        <f aca="true" t="shared" si="0" ref="D13:D19">E13+F13+G13+H13+I13</f>
        <v>16</v>
      </c>
      <c r="E13" s="128">
        <f>(J13+Q13+X13)</f>
        <v>16</v>
      </c>
      <c r="F13" s="128">
        <f>(L13+S13+Z13)</f>
        <v>0</v>
      </c>
      <c r="G13" s="128">
        <f>(M13+T13+AA13)</f>
        <v>0</v>
      </c>
      <c r="H13" s="128">
        <f>(N13+U13+AB13)</f>
        <v>0</v>
      </c>
      <c r="I13" s="129">
        <f>(O13+V13+AC13)</f>
        <v>0</v>
      </c>
      <c r="J13" s="130">
        <v>16</v>
      </c>
      <c r="K13" s="131"/>
      <c r="L13" s="128"/>
      <c r="M13" s="132"/>
      <c r="N13" s="128"/>
      <c r="O13" s="133"/>
      <c r="P13" s="132">
        <v>2</v>
      </c>
      <c r="Q13" s="134"/>
      <c r="R13" s="135"/>
      <c r="S13" s="136"/>
      <c r="T13" s="137"/>
      <c r="U13" s="136"/>
      <c r="V13" s="138"/>
      <c r="W13" s="137"/>
      <c r="X13" s="134"/>
      <c r="Y13" s="135"/>
      <c r="Z13" s="136"/>
      <c r="AA13" s="137"/>
      <c r="AB13" s="136"/>
      <c r="AC13" s="138"/>
      <c r="AD13" s="139"/>
    </row>
    <row r="14" spans="1:30" s="126" customFormat="1" ht="13.5">
      <c r="A14" s="112">
        <f aca="true" t="shared" si="1" ref="A14:A19">A13+1</f>
        <v>3</v>
      </c>
      <c r="B14" s="234" t="s">
        <v>84</v>
      </c>
      <c r="C14" s="235"/>
      <c r="D14" s="140">
        <f t="shared" si="0"/>
        <v>24</v>
      </c>
      <c r="E14" s="128">
        <f aca="true" t="shared" si="2" ref="E14:E20">(J14+Q14+X14)</f>
        <v>8</v>
      </c>
      <c r="F14" s="128">
        <f aca="true" t="shared" si="3" ref="F14:F20">(L14+S14+Z14)</f>
        <v>0</v>
      </c>
      <c r="G14" s="128">
        <f aca="true" t="shared" si="4" ref="G14:G20">(M14+T14+AA14)</f>
        <v>8</v>
      </c>
      <c r="H14" s="128">
        <f aca="true" t="shared" si="5" ref="H14:H20">(N14+U14+AB14)</f>
        <v>8</v>
      </c>
      <c r="I14" s="129">
        <f aca="true" t="shared" si="6" ref="I14:I20">(O14+V14+AC14)</f>
        <v>0</v>
      </c>
      <c r="J14" s="142">
        <v>8</v>
      </c>
      <c r="K14" s="143" t="s">
        <v>24</v>
      </c>
      <c r="L14" s="144"/>
      <c r="M14" s="142">
        <v>8</v>
      </c>
      <c r="N14" s="144">
        <v>8</v>
      </c>
      <c r="O14" s="145"/>
      <c r="P14" s="146">
        <v>4</v>
      </c>
      <c r="Q14" s="147"/>
      <c r="R14" s="148"/>
      <c r="S14" s="149"/>
      <c r="T14" s="150"/>
      <c r="U14" s="149"/>
      <c r="V14" s="151"/>
      <c r="W14" s="150"/>
      <c r="X14" s="147"/>
      <c r="Y14" s="148"/>
      <c r="Z14" s="149"/>
      <c r="AA14" s="150"/>
      <c r="AB14" s="149"/>
      <c r="AC14" s="151"/>
      <c r="AD14" s="152"/>
    </row>
    <row r="15" spans="1:30" s="126" customFormat="1" ht="13.5">
      <c r="A15" s="112">
        <f t="shared" si="1"/>
        <v>4</v>
      </c>
      <c r="B15" s="211" t="s">
        <v>80</v>
      </c>
      <c r="C15" s="212"/>
      <c r="D15" s="140">
        <f t="shared" si="0"/>
        <v>32</v>
      </c>
      <c r="E15" s="128">
        <f t="shared" si="2"/>
        <v>16</v>
      </c>
      <c r="F15" s="128">
        <f t="shared" si="3"/>
        <v>16</v>
      </c>
      <c r="G15" s="128">
        <f t="shared" si="4"/>
        <v>0</v>
      </c>
      <c r="H15" s="128">
        <f t="shared" si="5"/>
        <v>0</v>
      </c>
      <c r="I15" s="129">
        <f t="shared" si="6"/>
        <v>0</v>
      </c>
      <c r="J15" s="146">
        <v>16</v>
      </c>
      <c r="K15" s="153" t="s">
        <v>24</v>
      </c>
      <c r="L15" s="141">
        <v>16</v>
      </c>
      <c r="M15" s="146"/>
      <c r="N15" s="141"/>
      <c r="O15" s="154"/>
      <c r="P15" s="146">
        <v>5</v>
      </c>
      <c r="Q15" s="155"/>
      <c r="R15" s="156"/>
      <c r="S15" s="157"/>
      <c r="T15" s="158"/>
      <c r="U15" s="157"/>
      <c r="V15" s="159"/>
      <c r="W15" s="158"/>
      <c r="X15" s="155"/>
      <c r="Y15" s="156"/>
      <c r="Z15" s="157"/>
      <c r="AA15" s="158"/>
      <c r="AB15" s="157"/>
      <c r="AC15" s="159"/>
      <c r="AD15" s="160"/>
    </row>
    <row r="16" spans="1:30" s="126" customFormat="1" ht="13.5">
      <c r="A16" s="112">
        <f t="shared" si="1"/>
        <v>5</v>
      </c>
      <c r="B16" s="211" t="s">
        <v>81</v>
      </c>
      <c r="C16" s="212"/>
      <c r="D16" s="140">
        <f t="shared" si="0"/>
        <v>32</v>
      </c>
      <c r="E16" s="128">
        <f t="shared" si="2"/>
        <v>8</v>
      </c>
      <c r="F16" s="128">
        <f t="shared" si="3"/>
        <v>0</v>
      </c>
      <c r="G16" s="128">
        <f t="shared" si="4"/>
        <v>0</v>
      </c>
      <c r="H16" s="128">
        <f t="shared" si="5"/>
        <v>16</v>
      </c>
      <c r="I16" s="129">
        <f t="shared" si="6"/>
        <v>8</v>
      </c>
      <c r="J16" s="142">
        <v>8</v>
      </c>
      <c r="K16" s="143"/>
      <c r="L16" s="144"/>
      <c r="M16" s="142"/>
      <c r="N16" s="144">
        <v>16</v>
      </c>
      <c r="O16" s="145">
        <v>8</v>
      </c>
      <c r="P16" s="142">
        <v>4</v>
      </c>
      <c r="Q16" s="147"/>
      <c r="R16" s="148"/>
      <c r="S16" s="149"/>
      <c r="T16" s="150"/>
      <c r="U16" s="149"/>
      <c r="V16" s="151"/>
      <c r="W16" s="150"/>
      <c r="X16" s="147"/>
      <c r="Y16" s="161"/>
      <c r="Z16" s="149"/>
      <c r="AA16" s="150"/>
      <c r="AB16" s="149"/>
      <c r="AC16" s="151"/>
      <c r="AD16" s="152"/>
    </row>
    <row r="17" spans="1:30" s="126" customFormat="1" ht="13.5">
      <c r="A17" s="112">
        <f t="shared" si="1"/>
        <v>6</v>
      </c>
      <c r="B17" s="211" t="s">
        <v>82</v>
      </c>
      <c r="C17" s="212"/>
      <c r="D17" s="140">
        <f t="shared" si="0"/>
        <v>24</v>
      </c>
      <c r="E17" s="128">
        <f t="shared" si="2"/>
        <v>8</v>
      </c>
      <c r="F17" s="128">
        <f t="shared" si="3"/>
        <v>0</v>
      </c>
      <c r="G17" s="128">
        <f t="shared" si="4"/>
        <v>16</v>
      </c>
      <c r="H17" s="128">
        <f t="shared" si="5"/>
        <v>0</v>
      </c>
      <c r="I17" s="129">
        <f t="shared" si="6"/>
        <v>0</v>
      </c>
      <c r="J17" s="162">
        <v>8</v>
      </c>
      <c r="K17" s="153"/>
      <c r="L17" s="141"/>
      <c r="M17" s="146">
        <v>16</v>
      </c>
      <c r="N17" s="141"/>
      <c r="O17" s="154"/>
      <c r="P17" s="146">
        <v>3</v>
      </c>
      <c r="Q17" s="155"/>
      <c r="R17" s="156"/>
      <c r="S17" s="157"/>
      <c r="T17" s="158"/>
      <c r="U17" s="157"/>
      <c r="V17" s="159"/>
      <c r="W17" s="158"/>
      <c r="X17" s="155"/>
      <c r="Y17" s="156"/>
      <c r="Z17" s="157"/>
      <c r="AA17" s="158"/>
      <c r="AB17" s="157"/>
      <c r="AC17" s="159"/>
      <c r="AD17" s="160"/>
    </row>
    <row r="18" spans="1:30" s="126" customFormat="1" ht="13.5">
      <c r="A18" s="112">
        <f t="shared" si="1"/>
        <v>7</v>
      </c>
      <c r="B18" s="232" t="s">
        <v>86</v>
      </c>
      <c r="C18" s="233"/>
      <c r="D18" s="140">
        <f>E18+F18+G18+H18+I18</f>
        <v>16</v>
      </c>
      <c r="E18" s="128">
        <f t="shared" si="2"/>
        <v>8</v>
      </c>
      <c r="F18" s="128">
        <f t="shared" si="3"/>
        <v>0</v>
      </c>
      <c r="G18" s="128">
        <f t="shared" si="4"/>
        <v>8</v>
      </c>
      <c r="H18" s="128">
        <f t="shared" si="5"/>
        <v>0</v>
      </c>
      <c r="I18" s="129">
        <f t="shared" si="6"/>
        <v>0</v>
      </c>
      <c r="J18" s="162">
        <v>8</v>
      </c>
      <c r="K18" s="153"/>
      <c r="L18" s="141"/>
      <c r="M18" s="146">
        <v>8</v>
      </c>
      <c r="N18" s="141"/>
      <c r="O18" s="154"/>
      <c r="P18" s="146">
        <v>2</v>
      </c>
      <c r="Q18" s="155"/>
      <c r="R18" s="156"/>
      <c r="S18" s="157"/>
      <c r="T18" s="158"/>
      <c r="U18" s="157"/>
      <c r="V18" s="159"/>
      <c r="W18" s="158"/>
      <c r="X18" s="155"/>
      <c r="Y18" s="156"/>
      <c r="Z18" s="157"/>
      <c r="AA18" s="158"/>
      <c r="AB18" s="157"/>
      <c r="AC18" s="159"/>
      <c r="AD18" s="160"/>
    </row>
    <row r="19" spans="1:30" s="126" customFormat="1" ht="13.5">
      <c r="A19" s="112">
        <f t="shared" si="1"/>
        <v>8</v>
      </c>
      <c r="B19" s="211" t="s">
        <v>83</v>
      </c>
      <c r="C19" s="212"/>
      <c r="D19" s="140">
        <f t="shared" si="0"/>
        <v>24</v>
      </c>
      <c r="E19" s="128">
        <f t="shared" si="2"/>
        <v>16</v>
      </c>
      <c r="F19" s="128">
        <f t="shared" si="3"/>
        <v>8</v>
      </c>
      <c r="G19" s="128">
        <f t="shared" si="4"/>
        <v>0</v>
      </c>
      <c r="H19" s="128">
        <f t="shared" si="5"/>
        <v>0</v>
      </c>
      <c r="I19" s="129">
        <f t="shared" si="6"/>
        <v>0</v>
      </c>
      <c r="J19" s="162">
        <v>16</v>
      </c>
      <c r="K19" s="153"/>
      <c r="L19" s="141">
        <v>8</v>
      </c>
      <c r="M19" s="146"/>
      <c r="N19" s="141"/>
      <c r="O19" s="154"/>
      <c r="P19" s="146">
        <v>2</v>
      </c>
      <c r="Q19" s="155"/>
      <c r="R19" s="156"/>
      <c r="S19" s="157"/>
      <c r="T19" s="158"/>
      <c r="U19" s="157"/>
      <c r="V19" s="159"/>
      <c r="W19" s="158"/>
      <c r="X19" s="155"/>
      <c r="Y19" s="156"/>
      <c r="Z19" s="157"/>
      <c r="AA19" s="158"/>
      <c r="AB19" s="157"/>
      <c r="AC19" s="159"/>
      <c r="AD19" s="160"/>
    </row>
    <row r="20" spans="1:30" s="126" customFormat="1" ht="14.25" thickBot="1">
      <c r="A20" s="112">
        <f>A19+1</f>
        <v>9</v>
      </c>
      <c r="B20" s="211" t="s">
        <v>79</v>
      </c>
      <c r="C20" s="212"/>
      <c r="D20" s="140">
        <f>E20+F20+G20+H20+I20</f>
        <v>24</v>
      </c>
      <c r="E20" s="128">
        <f t="shared" si="2"/>
        <v>8</v>
      </c>
      <c r="F20" s="128">
        <f t="shared" si="3"/>
        <v>0</v>
      </c>
      <c r="G20" s="128">
        <f t="shared" si="4"/>
        <v>16</v>
      </c>
      <c r="H20" s="128">
        <f t="shared" si="5"/>
        <v>0</v>
      </c>
      <c r="I20" s="129">
        <f t="shared" si="6"/>
        <v>0</v>
      </c>
      <c r="J20" s="162">
        <v>8</v>
      </c>
      <c r="K20" s="153"/>
      <c r="L20" s="141"/>
      <c r="M20" s="146">
        <v>16</v>
      </c>
      <c r="N20" s="141"/>
      <c r="O20" s="154"/>
      <c r="P20" s="146">
        <v>3</v>
      </c>
      <c r="Q20" s="155"/>
      <c r="R20" s="156"/>
      <c r="S20" s="157"/>
      <c r="T20" s="158"/>
      <c r="U20" s="157"/>
      <c r="V20" s="159"/>
      <c r="W20" s="158"/>
      <c r="X20" s="155"/>
      <c r="Y20" s="156"/>
      <c r="Z20" s="157"/>
      <c r="AA20" s="158"/>
      <c r="AB20" s="157"/>
      <c r="AC20" s="159"/>
      <c r="AD20" s="160"/>
    </row>
    <row r="21" spans="1:30" s="12" customFormat="1" ht="13.5" thickBot="1">
      <c r="A21" s="21"/>
      <c r="B21" s="166" t="s">
        <v>68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223"/>
    </row>
    <row r="22" spans="1:30" s="12" customFormat="1" ht="13.5">
      <c r="A22" s="21">
        <f>A20+1</f>
        <v>10</v>
      </c>
      <c r="B22" s="236" t="s">
        <v>30</v>
      </c>
      <c r="C22" s="237"/>
      <c r="D22" s="48">
        <f aca="true" t="shared" si="7" ref="D22:D30">E22+F22+G22+H22+I22</f>
        <v>32</v>
      </c>
      <c r="E22" s="49">
        <f>(J22+Q22+X22)</f>
        <v>16</v>
      </c>
      <c r="F22" s="49">
        <f>(L22+S22+Z22)</f>
        <v>0</v>
      </c>
      <c r="G22" s="49">
        <f>(M22+T22+AA22)</f>
        <v>16</v>
      </c>
      <c r="H22" s="49">
        <f>(N22+U22+AB22)</f>
        <v>0</v>
      </c>
      <c r="I22" s="50">
        <f>(O22+V22+AC22)</f>
        <v>0</v>
      </c>
      <c r="J22" s="77"/>
      <c r="K22" s="28"/>
      <c r="L22" s="55"/>
      <c r="M22" s="56"/>
      <c r="N22" s="55"/>
      <c r="O22" s="57"/>
      <c r="P22" s="56"/>
      <c r="Q22" s="51">
        <v>16</v>
      </c>
      <c r="R22" s="29" t="s">
        <v>24</v>
      </c>
      <c r="S22" s="49"/>
      <c r="T22" s="52">
        <v>16</v>
      </c>
      <c r="U22" s="49"/>
      <c r="V22" s="53"/>
      <c r="W22" s="52">
        <v>5</v>
      </c>
      <c r="X22" s="54"/>
      <c r="Y22" s="23"/>
      <c r="Z22" s="55"/>
      <c r="AA22" s="56"/>
      <c r="AB22" s="55"/>
      <c r="AC22" s="57"/>
      <c r="AD22" s="58"/>
    </row>
    <row r="23" spans="1:30" s="12" customFormat="1" ht="13.5">
      <c r="A23" s="21">
        <f>A22+1</f>
        <v>11</v>
      </c>
      <c r="B23" s="187" t="s">
        <v>31</v>
      </c>
      <c r="C23" s="188"/>
      <c r="D23" s="59">
        <f t="shared" si="7"/>
        <v>16</v>
      </c>
      <c r="E23" s="49">
        <f aca="true" t="shared" si="8" ref="E23:E30">(J23+Q23+X23)</f>
        <v>8</v>
      </c>
      <c r="F23" s="49">
        <f aca="true" t="shared" si="9" ref="F23:F30">(L23+S23+Z23)</f>
        <v>0</v>
      </c>
      <c r="G23" s="49">
        <f aca="true" t="shared" si="10" ref="G23:G30">(M23+T23+AA23)</f>
        <v>0</v>
      </c>
      <c r="H23" s="49">
        <f aca="true" t="shared" si="11" ref="H23:H30">(N23+U23+AB23)</f>
        <v>8</v>
      </c>
      <c r="I23" s="50">
        <f aca="true" t="shared" si="12" ref="I23:I30">(O23+V23+AC23)</f>
        <v>0</v>
      </c>
      <c r="J23" s="78"/>
      <c r="K23" s="27"/>
      <c r="L23" s="66"/>
      <c r="M23" s="67"/>
      <c r="N23" s="66"/>
      <c r="O23" s="68"/>
      <c r="P23" s="67"/>
      <c r="Q23" s="79">
        <v>8</v>
      </c>
      <c r="R23" s="30"/>
      <c r="S23" s="62"/>
      <c r="T23" s="61"/>
      <c r="U23" s="62">
        <v>8</v>
      </c>
      <c r="V23" s="63"/>
      <c r="W23" s="61">
        <v>2</v>
      </c>
      <c r="X23" s="65"/>
      <c r="Y23" s="24"/>
      <c r="Z23" s="66"/>
      <c r="AA23" s="67"/>
      <c r="AB23" s="66"/>
      <c r="AC23" s="68"/>
      <c r="AD23" s="69"/>
    </row>
    <row r="24" spans="1:30" s="12" customFormat="1" ht="13.5">
      <c r="A24" s="21">
        <f aca="true" t="shared" si="13" ref="A24:A30">A23+1</f>
        <v>12</v>
      </c>
      <c r="B24" s="187" t="s">
        <v>32</v>
      </c>
      <c r="C24" s="188"/>
      <c r="D24" s="59">
        <f t="shared" si="7"/>
        <v>24</v>
      </c>
      <c r="E24" s="49">
        <f t="shared" si="8"/>
        <v>16</v>
      </c>
      <c r="F24" s="49">
        <f t="shared" si="9"/>
        <v>0</v>
      </c>
      <c r="G24" s="49">
        <f t="shared" si="10"/>
        <v>8</v>
      </c>
      <c r="H24" s="49">
        <f t="shared" si="11"/>
        <v>0</v>
      </c>
      <c r="I24" s="50">
        <f t="shared" si="12"/>
        <v>0</v>
      </c>
      <c r="J24" s="80"/>
      <c r="K24" s="31"/>
      <c r="L24" s="72"/>
      <c r="M24" s="73"/>
      <c r="N24" s="72"/>
      <c r="O24" s="74"/>
      <c r="P24" s="73"/>
      <c r="Q24" s="76">
        <v>16</v>
      </c>
      <c r="R24" s="32" t="s">
        <v>24</v>
      </c>
      <c r="S24" s="60"/>
      <c r="T24" s="64">
        <v>8</v>
      </c>
      <c r="U24" s="60"/>
      <c r="V24" s="70"/>
      <c r="W24" s="64">
        <v>4</v>
      </c>
      <c r="X24" s="71"/>
      <c r="Y24" s="26"/>
      <c r="Z24" s="72"/>
      <c r="AA24" s="73"/>
      <c r="AB24" s="72"/>
      <c r="AC24" s="74"/>
      <c r="AD24" s="75"/>
    </row>
    <row r="25" spans="1:30" s="12" customFormat="1" ht="13.5">
      <c r="A25" s="21">
        <f t="shared" si="13"/>
        <v>13</v>
      </c>
      <c r="B25" s="187" t="s">
        <v>33</v>
      </c>
      <c r="C25" s="188"/>
      <c r="D25" s="59">
        <f t="shared" si="7"/>
        <v>24</v>
      </c>
      <c r="E25" s="49">
        <f t="shared" si="8"/>
        <v>8</v>
      </c>
      <c r="F25" s="49">
        <f t="shared" si="9"/>
        <v>0</v>
      </c>
      <c r="G25" s="49">
        <f t="shared" si="10"/>
        <v>16</v>
      </c>
      <c r="H25" s="49">
        <f t="shared" si="11"/>
        <v>0</v>
      </c>
      <c r="I25" s="50">
        <f t="shared" si="12"/>
        <v>0</v>
      </c>
      <c r="J25" s="71"/>
      <c r="K25" s="31"/>
      <c r="L25" s="72"/>
      <c r="M25" s="73"/>
      <c r="N25" s="72"/>
      <c r="O25" s="74"/>
      <c r="P25" s="73"/>
      <c r="Q25" s="76">
        <v>8</v>
      </c>
      <c r="R25" s="32"/>
      <c r="S25" s="60"/>
      <c r="T25" s="64">
        <v>16</v>
      </c>
      <c r="U25" s="60"/>
      <c r="V25" s="70"/>
      <c r="W25" s="64">
        <v>3</v>
      </c>
      <c r="X25" s="71"/>
      <c r="Y25" s="26"/>
      <c r="Z25" s="72"/>
      <c r="AA25" s="73"/>
      <c r="AB25" s="72"/>
      <c r="AC25" s="74"/>
      <c r="AD25" s="75"/>
    </row>
    <row r="26" spans="1:30" s="12" customFormat="1" ht="13.5">
      <c r="A26" s="21">
        <f t="shared" si="13"/>
        <v>14</v>
      </c>
      <c r="B26" s="187" t="s">
        <v>34</v>
      </c>
      <c r="C26" s="188"/>
      <c r="D26" s="59">
        <f t="shared" si="7"/>
        <v>16</v>
      </c>
      <c r="E26" s="49">
        <f t="shared" si="8"/>
        <v>8</v>
      </c>
      <c r="F26" s="49">
        <f t="shared" si="9"/>
        <v>0</v>
      </c>
      <c r="G26" s="49">
        <f t="shared" si="10"/>
        <v>0</v>
      </c>
      <c r="H26" s="49">
        <f t="shared" si="11"/>
        <v>0</v>
      </c>
      <c r="I26" s="50">
        <f t="shared" si="12"/>
        <v>8</v>
      </c>
      <c r="J26" s="80"/>
      <c r="K26" s="31"/>
      <c r="L26" s="72"/>
      <c r="M26" s="73"/>
      <c r="N26" s="72"/>
      <c r="O26" s="74"/>
      <c r="P26" s="73"/>
      <c r="Q26" s="76">
        <v>8</v>
      </c>
      <c r="R26" s="32"/>
      <c r="S26" s="60"/>
      <c r="T26" s="64"/>
      <c r="U26" s="60"/>
      <c r="V26" s="70">
        <v>8</v>
      </c>
      <c r="W26" s="64">
        <v>2</v>
      </c>
      <c r="X26" s="71"/>
      <c r="Y26" s="26"/>
      <c r="Z26" s="72"/>
      <c r="AA26" s="73"/>
      <c r="AB26" s="72"/>
      <c r="AC26" s="74"/>
      <c r="AD26" s="75"/>
    </row>
    <row r="27" spans="1:30" s="12" customFormat="1" ht="13.5">
      <c r="A27" s="21">
        <f t="shared" si="13"/>
        <v>15</v>
      </c>
      <c r="B27" s="187" t="s">
        <v>60</v>
      </c>
      <c r="C27" s="188"/>
      <c r="D27" s="59">
        <f>E27+F27+G27+H27+I27</f>
        <v>24</v>
      </c>
      <c r="E27" s="49">
        <f t="shared" si="8"/>
        <v>8</v>
      </c>
      <c r="F27" s="49">
        <f t="shared" si="9"/>
        <v>0</v>
      </c>
      <c r="G27" s="49">
        <f t="shared" si="10"/>
        <v>0</v>
      </c>
      <c r="H27" s="49">
        <f t="shared" si="11"/>
        <v>8</v>
      </c>
      <c r="I27" s="50">
        <f t="shared" si="12"/>
        <v>8</v>
      </c>
      <c r="J27" s="80"/>
      <c r="K27" s="31"/>
      <c r="L27" s="72"/>
      <c r="M27" s="73"/>
      <c r="N27" s="72"/>
      <c r="O27" s="74"/>
      <c r="P27" s="73"/>
      <c r="Q27" s="76">
        <v>8</v>
      </c>
      <c r="R27" s="32"/>
      <c r="S27" s="60"/>
      <c r="T27" s="64"/>
      <c r="U27" s="60">
        <v>8</v>
      </c>
      <c r="V27" s="70">
        <v>8</v>
      </c>
      <c r="W27" s="64">
        <v>3</v>
      </c>
      <c r="X27" s="71"/>
      <c r="Y27" s="26"/>
      <c r="Z27" s="72"/>
      <c r="AA27" s="73"/>
      <c r="AB27" s="72"/>
      <c r="AC27" s="74"/>
      <c r="AD27" s="75"/>
    </row>
    <row r="28" spans="1:30" s="12" customFormat="1" ht="13.5">
      <c r="A28" s="21">
        <f t="shared" si="13"/>
        <v>16</v>
      </c>
      <c r="B28" s="187" t="s">
        <v>45</v>
      </c>
      <c r="C28" s="188"/>
      <c r="D28" s="59">
        <f>E28+F28+G28+H28+I28</f>
        <v>16</v>
      </c>
      <c r="E28" s="49">
        <f t="shared" si="8"/>
        <v>8</v>
      </c>
      <c r="F28" s="49">
        <f t="shared" si="9"/>
        <v>0</v>
      </c>
      <c r="G28" s="49">
        <f t="shared" si="10"/>
        <v>0</v>
      </c>
      <c r="H28" s="49">
        <f t="shared" si="11"/>
        <v>8</v>
      </c>
      <c r="I28" s="50">
        <f t="shared" si="12"/>
        <v>0</v>
      </c>
      <c r="J28" s="80"/>
      <c r="K28" s="31"/>
      <c r="L28" s="72"/>
      <c r="M28" s="73"/>
      <c r="N28" s="72"/>
      <c r="O28" s="74"/>
      <c r="P28" s="73"/>
      <c r="Q28" s="76">
        <v>8</v>
      </c>
      <c r="R28" s="32"/>
      <c r="S28" s="60"/>
      <c r="T28" s="64"/>
      <c r="U28" s="60">
        <v>8</v>
      </c>
      <c r="V28" s="70"/>
      <c r="W28" s="64">
        <v>2</v>
      </c>
      <c r="X28" s="71"/>
      <c r="Y28" s="27"/>
      <c r="Z28" s="72"/>
      <c r="AA28" s="73"/>
      <c r="AB28" s="72"/>
      <c r="AC28" s="74"/>
      <c r="AD28" s="75"/>
    </row>
    <row r="29" spans="1:30" s="12" customFormat="1" ht="13.5">
      <c r="A29" s="21">
        <f t="shared" si="13"/>
        <v>17</v>
      </c>
      <c r="B29" s="187" t="s">
        <v>56</v>
      </c>
      <c r="C29" s="188"/>
      <c r="D29" s="59">
        <f>E29+F29+G29+H29+I29</f>
        <v>16</v>
      </c>
      <c r="E29" s="49">
        <f t="shared" si="8"/>
        <v>8</v>
      </c>
      <c r="F29" s="49">
        <f t="shared" si="9"/>
        <v>0</v>
      </c>
      <c r="G29" s="49">
        <f t="shared" si="10"/>
        <v>8</v>
      </c>
      <c r="H29" s="49">
        <f t="shared" si="11"/>
        <v>0</v>
      </c>
      <c r="I29" s="50">
        <f t="shared" si="12"/>
        <v>0</v>
      </c>
      <c r="J29" s="80"/>
      <c r="K29" s="31"/>
      <c r="L29" s="72"/>
      <c r="M29" s="73"/>
      <c r="N29" s="72"/>
      <c r="O29" s="74"/>
      <c r="P29" s="73"/>
      <c r="Q29" s="76">
        <v>8</v>
      </c>
      <c r="R29" s="32"/>
      <c r="S29" s="60"/>
      <c r="T29" s="64">
        <v>8</v>
      </c>
      <c r="U29" s="60"/>
      <c r="V29" s="70"/>
      <c r="W29" s="64">
        <v>3</v>
      </c>
      <c r="X29" s="71"/>
      <c r="Y29" s="27"/>
      <c r="Z29" s="72"/>
      <c r="AA29" s="73"/>
      <c r="AB29" s="72"/>
      <c r="AC29" s="74"/>
      <c r="AD29" s="75"/>
    </row>
    <row r="30" spans="1:30" s="12" customFormat="1" ht="14.25" thickBot="1">
      <c r="A30" s="21">
        <f t="shared" si="13"/>
        <v>18</v>
      </c>
      <c r="B30" s="245" t="s">
        <v>35</v>
      </c>
      <c r="C30" s="246"/>
      <c r="D30" s="81">
        <f t="shared" si="7"/>
        <v>24</v>
      </c>
      <c r="E30" s="49">
        <f t="shared" si="8"/>
        <v>0</v>
      </c>
      <c r="F30" s="49">
        <f t="shared" si="9"/>
        <v>0</v>
      </c>
      <c r="G30" s="49">
        <f t="shared" si="10"/>
        <v>0</v>
      </c>
      <c r="H30" s="49">
        <f t="shared" si="11"/>
        <v>24</v>
      </c>
      <c r="I30" s="50">
        <f t="shared" si="12"/>
        <v>0</v>
      </c>
      <c r="J30" s="83"/>
      <c r="K30" s="33"/>
      <c r="L30" s="84"/>
      <c r="M30" s="85"/>
      <c r="N30" s="84"/>
      <c r="O30" s="86"/>
      <c r="P30" s="85"/>
      <c r="Q30" s="87"/>
      <c r="R30" s="34"/>
      <c r="S30" s="82"/>
      <c r="T30" s="88"/>
      <c r="U30" s="82">
        <v>24</v>
      </c>
      <c r="V30" s="89"/>
      <c r="W30" s="88">
        <v>4</v>
      </c>
      <c r="X30" s="90"/>
      <c r="Y30" s="35"/>
      <c r="Z30" s="84"/>
      <c r="AA30" s="85"/>
      <c r="AB30" s="84"/>
      <c r="AC30" s="86"/>
      <c r="AD30" s="91"/>
    </row>
    <row r="31" spans="1:30" s="12" customFormat="1" ht="13.5" thickBot="1">
      <c r="A31" s="21"/>
      <c r="B31" s="166" t="s">
        <v>69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223"/>
    </row>
    <row r="32" spans="1:30" s="12" customFormat="1" ht="13.5">
      <c r="A32" s="21" t="s">
        <v>47</v>
      </c>
      <c r="B32" s="110" t="s">
        <v>36</v>
      </c>
      <c r="C32" s="111"/>
      <c r="D32" s="48">
        <f aca="true" t="shared" si="14" ref="D32:D39">E32+F32+G32+H32+I32</f>
        <v>16</v>
      </c>
      <c r="E32" s="49">
        <f>(J32+Q32+X32)</f>
        <v>8</v>
      </c>
      <c r="F32" s="49">
        <f>(L32+S32+Z32)</f>
        <v>0</v>
      </c>
      <c r="G32" s="49">
        <f>(M32+T32+AA32)</f>
        <v>8</v>
      </c>
      <c r="H32" s="49">
        <f>(N32+U32+AB32)</f>
        <v>0</v>
      </c>
      <c r="I32" s="50">
        <f>(O32+V32+AC32)</f>
        <v>0</v>
      </c>
      <c r="J32" s="77"/>
      <c r="K32" s="28"/>
      <c r="L32" s="55"/>
      <c r="M32" s="56"/>
      <c r="N32" s="55"/>
      <c r="O32" s="57"/>
      <c r="P32" s="56"/>
      <c r="Q32" s="54"/>
      <c r="R32" s="23"/>
      <c r="S32" s="55"/>
      <c r="T32" s="56"/>
      <c r="U32" s="55"/>
      <c r="V32" s="57"/>
      <c r="W32" s="56"/>
      <c r="X32" s="51">
        <v>8</v>
      </c>
      <c r="Y32" s="29"/>
      <c r="Z32" s="49"/>
      <c r="AA32" s="52">
        <v>8</v>
      </c>
      <c r="AB32" s="49"/>
      <c r="AC32" s="53"/>
      <c r="AD32" s="92">
        <v>2</v>
      </c>
    </row>
    <row r="33" spans="1:30" s="12" customFormat="1" ht="13.5">
      <c r="A33" s="21" t="s">
        <v>48</v>
      </c>
      <c r="B33" s="187" t="s">
        <v>38</v>
      </c>
      <c r="C33" s="188"/>
      <c r="D33" s="59">
        <f t="shared" si="14"/>
        <v>16</v>
      </c>
      <c r="E33" s="49">
        <f aca="true" t="shared" si="15" ref="E33:E39">(J33+Q33+X33)</f>
        <v>8</v>
      </c>
      <c r="F33" s="49">
        <f aca="true" t="shared" si="16" ref="F33:F39">(L33+S33+Z33)</f>
        <v>0</v>
      </c>
      <c r="G33" s="49">
        <f aca="true" t="shared" si="17" ref="G33:G39">(M33+T33+AA33)</f>
        <v>8</v>
      </c>
      <c r="H33" s="49">
        <f aca="true" t="shared" si="18" ref="H33:H39">(N33+U33+AB33)</f>
        <v>0</v>
      </c>
      <c r="I33" s="50">
        <f aca="true" t="shared" si="19" ref="I33:I39">(O33+V33+AC33)</f>
        <v>0</v>
      </c>
      <c r="J33" s="80"/>
      <c r="K33" s="31"/>
      <c r="L33" s="72"/>
      <c r="M33" s="73"/>
      <c r="N33" s="72"/>
      <c r="O33" s="74"/>
      <c r="P33" s="73"/>
      <c r="Q33" s="71"/>
      <c r="R33" s="26"/>
      <c r="S33" s="72"/>
      <c r="T33" s="73"/>
      <c r="U33" s="72"/>
      <c r="V33" s="74"/>
      <c r="W33" s="73"/>
      <c r="X33" s="76">
        <v>8</v>
      </c>
      <c r="Y33" s="32"/>
      <c r="Z33" s="60"/>
      <c r="AA33" s="64">
        <v>8</v>
      </c>
      <c r="AB33" s="60"/>
      <c r="AC33" s="70"/>
      <c r="AD33" s="93">
        <v>2</v>
      </c>
    </row>
    <row r="34" spans="1:30" s="12" customFormat="1" ht="13.5">
      <c r="A34" s="21" t="s">
        <v>49</v>
      </c>
      <c r="B34" s="187" t="s">
        <v>37</v>
      </c>
      <c r="C34" s="188"/>
      <c r="D34" s="59">
        <f t="shared" si="14"/>
        <v>16</v>
      </c>
      <c r="E34" s="49">
        <f t="shared" si="15"/>
        <v>8</v>
      </c>
      <c r="F34" s="49">
        <f t="shared" si="16"/>
        <v>0</v>
      </c>
      <c r="G34" s="49">
        <f t="shared" si="17"/>
        <v>8</v>
      </c>
      <c r="H34" s="49">
        <f t="shared" si="18"/>
        <v>0</v>
      </c>
      <c r="I34" s="50">
        <f t="shared" si="19"/>
        <v>0</v>
      </c>
      <c r="J34" s="80"/>
      <c r="K34" s="31"/>
      <c r="L34" s="72"/>
      <c r="M34" s="73"/>
      <c r="N34" s="72"/>
      <c r="O34" s="74"/>
      <c r="P34" s="73"/>
      <c r="Q34" s="71"/>
      <c r="R34" s="36"/>
      <c r="S34" s="72"/>
      <c r="T34" s="73"/>
      <c r="U34" s="72"/>
      <c r="V34" s="74"/>
      <c r="W34" s="73"/>
      <c r="X34" s="76">
        <v>8</v>
      </c>
      <c r="Y34" s="32"/>
      <c r="Z34" s="60"/>
      <c r="AA34" s="64">
        <v>8</v>
      </c>
      <c r="AB34" s="60"/>
      <c r="AC34" s="70"/>
      <c r="AD34" s="93">
        <v>2</v>
      </c>
    </row>
    <row r="35" spans="1:30" s="12" customFormat="1" ht="13.5">
      <c r="A35" s="21" t="s">
        <v>50</v>
      </c>
      <c r="B35" s="187" t="s">
        <v>44</v>
      </c>
      <c r="C35" s="188"/>
      <c r="D35" s="59">
        <f t="shared" si="14"/>
        <v>16</v>
      </c>
      <c r="E35" s="49">
        <f t="shared" si="15"/>
        <v>8</v>
      </c>
      <c r="F35" s="49">
        <f t="shared" si="16"/>
        <v>0</v>
      </c>
      <c r="G35" s="49">
        <f t="shared" si="17"/>
        <v>8</v>
      </c>
      <c r="H35" s="49">
        <f t="shared" si="18"/>
        <v>0</v>
      </c>
      <c r="I35" s="50">
        <f t="shared" si="19"/>
        <v>0</v>
      </c>
      <c r="J35" s="80"/>
      <c r="K35" s="31"/>
      <c r="L35" s="72"/>
      <c r="M35" s="73"/>
      <c r="N35" s="72"/>
      <c r="O35" s="74"/>
      <c r="P35" s="73"/>
      <c r="Q35" s="71"/>
      <c r="R35" s="26"/>
      <c r="S35" s="72"/>
      <c r="T35" s="73"/>
      <c r="U35" s="72"/>
      <c r="V35" s="74"/>
      <c r="W35" s="73"/>
      <c r="X35" s="76">
        <v>8</v>
      </c>
      <c r="Y35" s="32"/>
      <c r="Z35" s="60"/>
      <c r="AA35" s="64">
        <v>8</v>
      </c>
      <c r="AB35" s="60"/>
      <c r="AC35" s="70"/>
      <c r="AD35" s="93">
        <v>2</v>
      </c>
    </row>
    <row r="36" spans="1:30" s="12" customFormat="1" ht="13.5">
      <c r="A36" s="21" t="s">
        <v>51</v>
      </c>
      <c r="B36" s="187" t="s">
        <v>39</v>
      </c>
      <c r="C36" s="188"/>
      <c r="D36" s="59">
        <f t="shared" si="14"/>
        <v>16</v>
      </c>
      <c r="E36" s="49">
        <f t="shared" si="15"/>
        <v>8</v>
      </c>
      <c r="F36" s="49">
        <f t="shared" si="16"/>
        <v>0</v>
      </c>
      <c r="G36" s="49">
        <f t="shared" si="17"/>
        <v>8</v>
      </c>
      <c r="H36" s="49">
        <f t="shared" si="18"/>
        <v>0</v>
      </c>
      <c r="I36" s="50">
        <f t="shared" si="19"/>
        <v>0</v>
      </c>
      <c r="J36" s="80"/>
      <c r="K36" s="31"/>
      <c r="L36" s="72"/>
      <c r="M36" s="73"/>
      <c r="N36" s="72"/>
      <c r="O36" s="74"/>
      <c r="P36" s="73"/>
      <c r="Q36" s="71"/>
      <c r="R36" s="26"/>
      <c r="S36" s="72"/>
      <c r="T36" s="73"/>
      <c r="U36" s="72"/>
      <c r="V36" s="74"/>
      <c r="W36" s="73"/>
      <c r="X36" s="76">
        <v>8</v>
      </c>
      <c r="Y36" s="32"/>
      <c r="Z36" s="60"/>
      <c r="AA36" s="64">
        <v>8</v>
      </c>
      <c r="AB36" s="60"/>
      <c r="AC36" s="70"/>
      <c r="AD36" s="93">
        <v>2</v>
      </c>
    </row>
    <row r="37" spans="1:30" s="12" customFormat="1" ht="13.5">
      <c r="A37" s="21" t="s">
        <v>52</v>
      </c>
      <c r="B37" s="187" t="s">
        <v>40</v>
      </c>
      <c r="C37" s="188"/>
      <c r="D37" s="59">
        <f t="shared" si="14"/>
        <v>16</v>
      </c>
      <c r="E37" s="49">
        <f t="shared" si="15"/>
        <v>8</v>
      </c>
      <c r="F37" s="49">
        <f t="shared" si="16"/>
        <v>0</v>
      </c>
      <c r="G37" s="49">
        <f t="shared" si="17"/>
        <v>8</v>
      </c>
      <c r="H37" s="49">
        <f t="shared" si="18"/>
        <v>0</v>
      </c>
      <c r="I37" s="50">
        <f t="shared" si="19"/>
        <v>0</v>
      </c>
      <c r="J37" s="80"/>
      <c r="K37" s="31"/>
      <c r="L37" s="72"/>
      <c r="M37" s="73"/>
      <c r="N37" s="72"/>
      <c r="O37" s="74"/>
      <c r="P37" s="73"/>
      <c r="Q37" s="71"/>
      <c r="R37" s="26"/>
      <c r="S37" s="72"/>
      <c r="T37" s="73"/>
      <c r="U37" s="72"/>
      <c r="V37" s="74"/>
      <c r="W37" s="73"/>
      <c r="X37" s="76">
        <v>8</v>
      </c>
      <c r="Y37" s="32"/>
      <c r="Z37" s="60"/>
      <c r="AA37" s="64">
        <v>8</v>
      </c>
      <c r="AB37" s="60"/>
      <c r="AC37" s="70"/>
      <c r="AD37" s="93">
        <v>2</v>
      </c>
    </row>
    <row r="38" spans="1:30" ht="13.5">
      <c r="A38" s="21" t="s">
        <v>53</v>
      </c>
      <c r="B38" s="187" t="s">
        <v>61</v>
      </c>
      <c r="C38" s="188"/>
      <c r="D38" s="59">
        <f t="shared" si="14"/>
        <v>16</v>
      </c>
      <c r="E38" s="49">
        <f t="shared" si="15"/>
        <v>8</v>
      </c>
      <c r="F38" s="49">
        <f t="shared" si="16"/>
        <v>0</v>
      </c>
      <c r="G38" s="49">
        <f t="shared" si="17"/>
        <v>8</v>
      </c>
      <c r="H38" s="49">
        <f t="shared" si="18"/>
        <v>0</v>
      </c>
      <c r="I38" s="50">
        <f t="shared" si="19"/>
        <v>0</v>
      </c>
      <c r="J38" s="80"/>
      <c r="K38" s="31"/>
      <c r="L38" s="72"/>
      <c r="M38" s="73"/>
      <c r="N38" s="72"/>
      <c r="O38" s="74"/>
      <c r="P38" s="73"/>
      <c r="Q38" s="71"/>
      <c r="R38" s="26"/>
      <c r="S38" s="72"/>
      <c r="T38" s="73"/>
      <c r="U38" s="72"/>
      <c r="V38" s="74"/>
      <c r="W38" s="73"/>
      <c r="X38" s="76">
        <v>8</v>
      </c>
      <c r="Y38" s="32"/>
      <c r="Z38" s="60"/>
      <c r="AA38" s="64">
        <v>8</v>
      </c>
      <c r="AB38" s="60"/>
      <c r="AC38" s="70"/>
      <c r="AD38" s="93">
        <v>2</v>
      </c>
    </row>
    <row r="39" spans="1:30" s="12" customFormat="1" ht="14.25" thickBot="1">
      <c r="A39" s="21" t="s">
        <v>54</v>
      </c>
      <c r="B39" s="187" t="s">
        <v>59</v>
      </c>
      <c r="C39" s="188"/>
      <c r="D39" s="94">
        <f t="shared" si="14"/>
        <v>16</v>
      </c>
      <c r="E39" s="49">
        <f t="shared" si="15"/>
        <v>8</v>
      </c>
      <c r="F39" s="49">
        <f t="shared" si="16"/>
        <v>0</v>
      </c>
      <c r="G39" s="49">
        <f t="shared" si="17"/>
        <v>0</v>
      </c>
      <c r="H39" s="49">
        <f t="shared" si="18"/>
        <v>8</v>
      </c>
      <c r="I39" s="50">
        <f t="shared" si="19"/>
        <v>0</v>
      </c>
      <c r="J39" s="96"/>
      <c r="K39" s="37"/>
      <c r="L39" s="97"/>
      <c r="M39" s="98"/>
      <c r="N39" s="97"/>
      <c r="O39" s="99"/>
      <c r="P39" s="98"/>
      <c r="Q39" s="100"/>
      <c r="R39" s="38"/>
      <c r="S39" s="97"/>
      <c r="T39" s="98"/>
      <c r="U39" s="97"/>
      <c r="V39" s="99"/>
      <c r="W39" s="98"/>
      <c r="X39" s="101">
        <v>8</v>
      </c>
      <c r="Y39" s="39"/>
      <c r="Z39" s="95"/>
      <c r="AA39" s="102"/>
      <c r="AB39" s="95">
        <v>8</v>
      </c>
      <c r="AC39" s="103"/>
      <c r="AD39" s="104">
        <v>2</v>
      </c>
    </row>
    <row r="40" spans="1:30" s="12" customFormat="1" ht="13.5" thickBot="1">
      <c r="A40" s="21"/>
      <c r="B40" s="242" t="s">
        <v>70</v>
      </c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4"/>
    </row>
    <row r="41" spans="1:30" s="12" customFormat="1" ht="14.25" thickBot="1">
      <c r="A41" s="21" t="s">
        <v>57</v>
      </c>
      <c r="B41" s="253" t="s">
        <v>55</v>
      </c>
      <c r="C41" s="254"/>
      <c r="D41" s="48">
        <f>E41+F41+G41+H41+I41</f>
        <v>16</v>
      </c>
      <c r="E41" s="49">
        <f>(J41+Q41+X41)</f>
        <v>8</v>
      </c>
      <c r="F41" s="49">
        <f>(L41+S41+Z41)</f>
        <v>0</v>
      </c>
      <c r="G41" s="49">
        <f>(M41+T41+AA41)</f>
        <v>0</v>
      </c>
      <c r="H41" s="49">
        <f>(N41+U41+AB41)</f>
        <v>0</v>
      </c>
      <c r="I41" s="50">
        <f>(O41+V41+AC41)</f>
        <v>8</v>
      </c>
      <c r="J41" s="77"/>
      <c r="K41" s="28"/>
      <c r="L41" s="55"/>
      <c r="M41" s="56"/>
      <c r="N41" s="55"/>
      <c r="O41" s="57"/>
      <c r="P41" s="56"/>
      <c r="Q41" s="54"/>
      <c r="R41" s="23"/>
      <c r="S41" s="55"/>
      <c r="T41" s="56"/>
      <c r="U41" s="55"/>
      <c r="V41" s="57"/>
      <c r="W41" s="56"/>
      <c r="X41" s="51">
        <v>8</v>
      </c>
      <c r="Y41" s="29"/>
      <c r="Z41" s="49"/>
      <c r="AA41" s="52"/>
      <c r="AB41" s="49"/>
      <c r="AC41" s="53">
        <v>8</v>
      </c>
      <c r="AD41" s="92">
        <v>2</v>
      </c>
    </row>
    <row r="42" spans="1:30" s="12" customFormat="1" ht="14.25" thickBot="1">
      <c r="A42" s="21" t="s">
        <v>58</v>
      </c>
      <c r="B42" s="189" t="s">
        <v>43</v>
      </c>
      <c r="C42" s="213"/>
      <c r="D42" s="59">
        <f>E42+F42+G42+H42+I42</f>
        <v>16</v>
      </c>
      <c r="E42" s="49">
        <f>(J42+Q42+X42)</f>
        <v>8</v>
      </c>
      <c r="F42" s="49">
        <f>(L42+S42+Z42)</f>
        <v>0</v>
      </c>
      <c r="G42" s="49">
        <f>(M42+T42+AA42)</f>
        <v>0</v>
      </c>
      <c r="H42" s="49">
        <f>(N42+U42+AB42)</f>
        <v>0</v>
      </c>
      <c r="I42" s="50">
        <f>(O42+V42+AC42)</f>
        <v>8</v>
      </c>
      <c r="J42" s="80"/>
      <c r="K42" s="31"/>
      <c r="L42" s="72"/>
      <c r="M42" s="73"/>
      <c r="N42" s="72"/>
      <c r="O42" s="74"/>
      <c r="P42" s="73"/>
      <c r="Q42" s="71"/>
      <c r="R42" s="26"/>
      <c r="S42" s="72"/>
      <c r="T42" s="73"/>
      <c r="U42" s="72"/>
      <c r="V42" s="74"/>
      <c r="W42" s="73"/>
      <c r="X42" s="76">
        <v>8</v>
      </c>
      <c r="Y42" s="32"/>
      <c r="Z42" s="60"/>
      <c r="AA42" s="64"/>
      <c r="AB42" s="60"/>
      <c r="AC42" s="70">
        <v>8</v>
      </c>
      <c r="AD42" s="93">
        <v>2</v>
      </c>
    </row>
    <row r="43" spans="1:30" s="12" customFormat="1" ht="13.5" thickBot="1">
      <c r="A43" s="21"/>
      <c r="B43" s="242" t="s">
        <v>71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4"/>
    </row>
    <row r="44" spans="1:30" s="12" customFormat="1" ht="14.25" thickBot="1">
      <c r="A44" s="21">
        <v>19</v>
      </c>
      <c r="B44" s="253" t="s">
        <v>41</v>
      </c>
      <c r="C44" s="254"/>
      <c r="D44" s="48">
        <f>E44+F44+G44+H44+I44</f>
        <v>24</v>
      </c>
      <c r="E44" s="49">
        <f>(J44+Q44+X44)</f>
        <v>0</v>
      </c>
      <c r="F44" s="49">
        <f>(L44+S44+Z44)</f>
        <v>0</v>
      </c>
      <c r="G44" s="49">
        <f>(M44+T44+AA44)</f>
        <v>0</v>
      </c>
      <c r="H44" s="49">
        <f>(N44+U44+AB44)</f>
        <v>0</v>
      </c>
      <c r="I44" s="50">
        <f>(O44+V44+AC44)</f>
        <v>24</v>
      </c>
      <c r="J44" s="52"/>
      <c r="K44" s="40"/>
      <c r="L44" s="49"/>
      <c r="M44" s="52"/>
      <c r="N44" s="49"/>
      <c r="O44" s="53"/>
      <c r="P44" s="52"/>
      <c r="Q44" s="51"/>
      <c r="R44" s="29"/>
      <c r="S44" s="49"/>
      <c r="T44" s="52"/>
      <c r="U44" s="49"/>
      <c r="V44" s="53"/>
      <c r="W44" s="52"/>
      <c r="X44" s="51"/>
      <c r="Y44" s="29"/>
      <c r="Z44" s="49"/>
      <c r="AA44" s="52"/>
      <c r="AB44" s="49"/>
      <c r="AC44" s="53">
        <v>24</v>
      </c>
      <c r="AD44" s="92">
        <v>2</v>
      </c>
    </row>
    <row r="45" spans="1:30" s="12" customFormat="1" ht="14.25" thickBot="1">
      <c r="A45" s="21">
        <f>A44+1</f>
        <v>20</v>
      </c>
      <c r="B45" s="255" t="s">
        <v>42</v>
      </c>
      <c r="C45" s="256"/>
      <c r="D45" s="59">
        <f>E45+F45+G45+H45+I45</f>
        <v>0</v>
      </c>
      <c r="E45" s="49">
        <f>(J45+Q45+X45)</f>
        <v>0</v>
      </c>
      <c r="F45" s="49">
        <f>(L45+S45+Z45)</f>
        <v>0</v>
      </c>
      <c r="G45" s="49">
        <f>(M45+T45+AA45)</f>
        <v>0</v>
      </c>
      <c r="H45" s="49">
        <f>(N45+U45+AB45)</f>
        <v>0</v>
      </c>
      <c r="I45" s="50">
        <f>(O45+V45+AC45)</f>
        <v>0</v>
      </c>
      <c r="J45" s="64"/>
      <c r="K45" s="25"/>
      <c r="L45" s="60"/>
      <c r="M45" s="64"/>
      <c r="N45" s="60"/>
      <c r="O45" s="70"/>
      <c r="P45" s="64"/>
      <c r="Q45" s="76"/>
      <c r="R45" s="32"/>
      <c r="S45" s="60"/>
      <c r="T45" s="64"/>
      <c r="U45" s="60"/>
      <c r="V45" s="70"/>
      <c r="W45" s="64"/>
      <c r="X45" s="76"/>
      <c r="Y45" s="32" t="s">
        <v>24</v>
      </c>
      <c r="Z45" s="60"/>
      <c r="AA45" s="64"/>
      <c r="AB45" s="60"/>
      <c r="AC45" s="70"/>
      <c r="AD45" s="93">
        <v>18</v>
      </c>
    </row>
    <row r="46" spans="1:30" s="126" customFormat="1" ht="14.25" thickBot="1">
      <c r="A46" s="112">
        <f>A45+1</f>
        <v>21</v>
      </c>
      <c r="B46" s="257" t="s">
        <v>85</v>
      </c>
      <c r="C46" s="258"/>
      <c r="D46" s="140">
        <f>E46+F46+G46+H46+I46</f>
        <v>16</v>
      </c>
      <c r="E46" s="49">
        <f>(J46+Q46+X46)</f>
        <v>16</v>
      </c>
      <c r="F46" s="49">
        <f>(L46+S46+Z46)</f>
        <v>0</v>
      </c>
      <c r="G46" s="49">
        <f>(M46+T46+AA46)</f>
        <v>0</v>
      </c>
      <c r="H46" s="49">
        <f>(N46+U46+AB46)</f>
        <v>0</v>
      </c>
      <c r="I46" s="50">
        <f>(O46+V46+AC46)</f>
        <v>0</v>
      </c>
      <c r="J46" s="162">
        <v>16</v>
      </c>
      <c r="K46" s="153"/>
      <c r="L46" s="141"/>
      <c r="M46" s="146"/>
      <c r="N46" s="141"/>
      <c r="O46" s="154"/>
      <c r="P46" s="146">
        <v>3</v>
      </c>
      <c r="Q46" s="162"/>
      <c r="R46" s="163"/>
      <c r="S46" s="141"/>
      <c r="T46" s="146"/>
      <c r="U46" s="141"/>
      <c r="V46" s="154"/>
      <c r="W46" s="146"/>
      <c r="X46" s="162"/>
      <c r="Y46" s="163"/>
      <c r="Z46" s="141"/>
      <c r="AA46" s="146"/>
      <c r="AB46" s="141"/>
      <c r="AC46" s="154"/>
      <c r="AD46" s="164"/>
    </row>
    <row r="47" spans="1:30" s="12" customFormat="1" ht="14.25" customHeight="1" thickBot="1">
      <c r="A47" s="247" t="s">
        <v>23</v>
      </c>
      <c r="B47" s="248"/>
      <c r="C47" s="203" t="s">
        <v>1</v>
      </c>
      <c r="D47" s="239">
        <f>SUM(D11:D46)-SUM(D36:D39,D42)</f>
        <v>536</v>
      </c>
      <c r="E47" s="239">
        <f>SUM(E12:E46)-SUM(E36:E39,E42)</f>
        <v>224</v>
      </c>
      <c r="F47" s="239">
        <f>SUM(F12:F46)-SUM(F36:F39,F42)</f>
        <v>24</v>
      </c>
      <c r="G47" s="239">
        <f>SUM(G12:G46)-SUM(G36:G39,G42)</f>
        <v>128</v>
      </c>
      <c r="H47" s="239">
        <f>SUM(H12:H46)-SUM(H36:H39,H42)</f>
        <v>72</v>
      </c>
      <c r="I47" s="239">
        <f>SUM(I12:I46)-SUM(I36:I39,I42)</f>
        <v>56</v>
      </c>
      <c r="J47" s="15">
        <f>SUM(J11:J46)</f>
        <v>104</v>
      </c>
      <c r="K47" s="41"/>
      <c r="L47" s="105">
        <f>SUM(L11:L45)</f>
        <v>40</v>
      </c>
      <c r="M47" s="16">
        <f>SUM(M11:M45)</f>
        <v>48</v>
      </c>
      <c r="N47" s="105">
        <f>SUM(N11:N45)</f>
        <v>24</v>
      </c>
      <c r="O47" s="105">
        <f>SUM(O11:O45)</f>
        <v>8</v>
      </c>
      <c r="P47" s="105">
        <f>SUM(P11:P46)</f>
        <v>30</v>
      </c>
      <c r="Q47" s="15">
        <f>SUM(Q12:Q45)</f>
        <v>80</v>
      </c>
      <c r="R47" s="41"/>
      <c r="S47" s="105">
        <f>SUM(S12:S45)</f>
        <v>0</v>
      </c>
      <c r="T47" s="16">
        <f>SUM(T12:T45)</f>
        <v>48</v>
      </c>
      <c r="U47" s="105">
        <f>SUM(U12:U45)</f>
        <v>48</v>
      </c>
      <c r="V47" s="105">
        <f>SUM(V12:V45)</f>
        <v>16</v>
      </c>
      <c r="W47" s="105">
        <f>SUM(W11:W45)</f>
        <v>30</v>
      </c>
      <c r="X47" s="15">
        <f>SUM(X12:Y35)</f>
        <v>32</v>
      </c>
      <c r="Y47" s="41"/>
      <c r="Z47" s="105">
        <f>SUM(Z12:Z46)</f>
        <v>0</v>
      </c>
      <c r="AA47" s="16">
        <f>SUM(AA12:AA35)</f>
        <v>32</v>
      </c>
      <c r="AB47" s="105">
        <f>SUM(AB12:AB45)</f>
        <v>8</v>
      </c>
      <c r="AC47" s="105">
        <f>SUM(AC42:AC45)</f>
        <v>32</v>
      </c>
      <c r="AD47" s="105">
        <f>SUM(AD36:AD39,AD41,AD44:AD46)</f>
        <v>30</v>
      </c>
    </row>
    <row r="48" spans="1:30" s="12" customFormat="1" ht="15.75" customHeight="1" thickBot="1">
      <c r="A48" s="249"/>
      <c r="B48" s="250"/>
      <c r="C48" s="205"/>
      <c r="D48" s="240"/>
      <c r="E48" s="240"/>
      <c r="F48" s="240"/>
      <c r="G48" s="240"/>
      <c r="H48" s="240"/>
      <c r="I48" s="240"/>
      <c r="J48" s="175">
        <f>SUM(J47,L47:O47)</f>
        <v>224</v>
      </c>
      <c r="K48" s="176"/>
      <c r="L48" s="176"/>
      <c r="M48" s="176"/>
      <c r="N48" s="176"/>
      <c r="O48" s="238"/>
      <c r="P48" s="16"/>
      <c r="Q48" s="175">
        <f>SUM(Q47,S47:V47)</f>
        <v>192</v>
      </c>
      <c r="R48" s="176"/>
      <c r="S48" s="176"/>
      <c r="T48" s="176"/>
      <c r="U48" s="176"/>
      <c r="V48" s="238"/>
      <c r="W48" s="16"/>
      <c r="X48" s="175">
        <f>SUM(X47,Z47:AC47)</f>
        <v>104</v>
      </c>
      <c r="Y48" s="176"/>
      <c r="Z48" s="176"/>
      <c r="AA48" s="176"/>
      <c r="AB48" s="176"/>
      <c r="AC48" s="238"/>
      <c r="AD48" s="17"/>
    </row>
    <row r="49" spans="1:30" s="12" customFormat="1" ht="15.75" customHeight="1" thickBot="1">
      <c r="A49" s="249"/>
      <c r="B49" s="250"/>
      <c r="C49" s="203" t="s">
        <v>19</v>
      </c>
      <c r="D49" s="175" t="s">
        <v>20</v>
      </c>
      <c r="E49" s="176"/>
      <c r="F49" s="176"/>
      <c r="G49" s="176"/>
      <c r="H49" s="176"/>
      <c r="I49" s="238"/>
      <c r="J49" s="200">
        <f>COUNTA(K12:K45)</f>
        <v>2</v>
      </c>
      <c r="K49" s="201"/>
      <c r="L49" s="201"/>
      <c r="M49" s="201"/>
      <c r="N49" s="201"/>
      <c r="O49" s="241"/>
      <c r="P49" s="13"/>
      <c r="Q49" s="200">
        <f>COUNTA(R12:R45)</f>
        <v>2</v>
      </c>
      <c r="R49" s="201"/>
      <c r="S49" s="201"/>
      <c r="T49" s="201"/>
      <c r="U49" s="201"/>
      <c r="V49" s="241"/>
      <c r="W49" s="13"/>
      <c r="X49" s="200">
        <f>COUNTA(Y12:Y45)</f>
        <v>1</v>
      </c>
      <c r="Y49" s="201"/>
      <c r="Z49" s="201"/>
      <c r="AA49" s="201"/>
      <c r="AB49" s="201"/>
      <c r="AC49" s="241"/>
      <c r="AD49" s="14"/>
    </row>
    <row r="50" spans="1:30" ht="15.75" customHeight="1" thickBot="1">
      <c r="A50" s="249"/>
      <c r="B50" s="250"/>
      <c r="C50" s="205"/>
      <c r="D50" s="175" t="s">
        <v>21</v>
      </c>
      <c r="E50" s="176"/>
      <c r="F50" s="176"/>
      <c r="G50" s="176"/>
      <c r="H50" s="176"/>
      <c r="I50" s="238"/>
      <c r="J50" s="175">
        <f>COUNTA(J12:O45)-2*J49</f>
        <v>15</v>
      </c>
      <c r="K50" s="176"/>
      <c r="L50" s="176"/>
      <c r="M50" s="176"/>
      <c r="N50" s="176"/>
      <c r="O50" s="238"/>
      <c r="P50" s="16"/>
      <c r="Q50" s="175">
        <f>COUNTA(Q12:V45)-2*Q49</f>
        <v>16</v>
      </c>
      <c r="R50" s="176"/>
      <c r="S50" s="176"/>
      <c r="T50" s="176"/>
      <c r="U50" s="176"/>
      <c r="V50" s="238"/>
      <c r="W50" s="16"/>
      <c r="X50" s="175">
        <f>COUNTA(X12:AC45)-2*X49-COUNTA(X36:AC39)</f>
        <v>12</v>
      </c>
      <c r="Y50" s="176"/>
      <c r="Z50" s="176"/>
      <c r="AA50" s="176"/>
      <c r="AB50" s="176"/>
      <c r="AC50" s="238"/>
      <c r="AD50" s="17"/>
    </row>
    <row r="51" spans="1:30" ht="15.75" customHeight="1" thickBot="1">
      <c r="A51" s="251"/>
      <c r="B51" s="252"/>
      <c r="C51" s="106" t="s">
        <v>22</v>
      </c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75"/>
      <c r="Y51" s="176"/>
      <c r="Z51" s="176"/>
      <c r="AA51" s="176"/>
      <c r="AB51" s="176"/>
      <c r="AC51" s="238"/>
      <c r="AD51" s="17"/>
    </row>
    <row r="52" spans="1:30" ht="31.5" customHeight="1">
      <c r="A52" s="11"/>
      <c r="B52" s="107" t="s">
        <v>26</v>
      </c>
      <c r="C52" s="108">
        <f>P47+W47+AD47</f>
        <v>90</v>
      </c>
      <c r="D52" s="194">
        <f>E47/D47</f>
        <v>0.417910447761194</v>
      </c>
      <c r="E52" s="195"/>
      <c r="F52" s="194">
        <f>(F47+G47+H47+I47)/D47</f>
        <v>0.5223880597014925</v>
      </c>
      <c r="G52" s="259"/>
      <c r="H52" s="259"/>
      <c r="I52" s="109"/>
      <c r="J52" s="165" t="s">
        <v>15</v>
      </c>
      <c r="K52" s="165"/>
      <c r="L52" s="165"/>
      <c r="M52" s="165"/>
      <c r="N52" s="165"/>
      <c r="O52" s="165"/>
      <c r="P52" s="165"/>
      <c r="Q52" s="165" t="s">
        <v>16</v>
      </c>
      <c r="R52" s="165"/>
      <c r="S52" s="165"/>
      <c r="T52" s="165"/>
      <c r="U52" s="165"/>
      <c r="V52" s="165"/>
      <c r="W52" s="165"/>
      <c r="X52" s="165" t="s">
        <v>17</v>
      </c>
      <c r="Y52" s="165"/>
      <c r="Z52" s="165"/>
      <c r="AA52" s="165"/>
      <c r="AB52" s="165"/>
      <c r="AC52" s="165"/>
      <c r="AD52" s="165"/>
    </row>
    <row r="53" ht="15.75" customHeight="1">
      <c r="E53" s="9"/>
    </row>
    <row r="54" spans="1:25" ht="15.75" customHeight="1">
      <c r="A54"/>
      <c r="C54" s="1" t="s">
        <v>64</v>
      </c>
      <c r="D54"/>
      <c r="J54"/>
      <c r="K54"/>
      <c r="Q54"/>
      <c r="R54"/>
      <c r="X54"/>
      <c r="Y54"/>
    </row>
    <row r="55" spans="1:25" ht="12.75">
      <c r="A55"/>
      <c r="B55" s="10" t="s">
        <v>62</v>
      </c>
      <c r="C55" s="10" t="s">
        <v>46</v>
      </c>
      <c r="D55" s="196" t="s">
        <v>25</v>
      </c>
      <c r="E55" s="196"/>
      <c r="J55"/>
      <c r="K55"/>
      <c r="Q55"/>
      <c r="R55"/>
      <c r="X55"/>
      <c r="Y55"/>
    </row>
    <row r="56" spans="2:5" ht="13.5">
      <c r="B56" s="7">
        <v>1</v>
      </c>
      <c r="C56" s="5" t="s">
        <v>27</v>
      </c>
      <c r="D56" s="192">
        <v>4</v>
      </c>
      <c r="E56" s="192"/>
    </row>
    <row r="57" spans="2:5" ht="13.5">
      <c r="B57" s="7" t="s">
        <v>74</v>
      </c>
      <c r="C57" s="5" t="s">
        <v>72</v>
      </c>
      <c r="D57" s="192">
        <v>2</v>
      </c>
      <c r="E57" s="192"/>
    </row>
    <row r="58" spans="2:5" ht="13.5">
      <c r="B58" s="7">
        <v>20</v>
      </c>
      <c r="C58" s="5" t="s">
        <v>42</v>
      </c>
      <c r="D58" s="192">
        <v>18</v>
      </c>
      <c r="E58" s="192"/>
    </row>
    <row r="59" spans="2:5" ht="13.5">
      <c r="B59" s="7" t="s">
        <v>75</v>
      </c>
      <c r="C59" s="5" t="s">
        <v>73</v>
      </c>
      <c r="D59" s="192">
        <v>8</v>
      </c>
      <c r="E59" s="192"/>
    </row>
    <row r="60" spans="3:5" ht="13.5">
      <c r="C60" s="10" t="s">
        <v>66</v>
      </c>
      <c r="D60" s="196">
        <f>SUM(D56:E59)</f>
        <v>32</v>
      </c>
      <c r="E60" s="196"/>
    </row>
    <row r="61" spans="3:5" ht="13.5">
      <c r="C61" s="8" t="s">
        <v>65</v>
      </c>
      <c r="D61" s="193">
        <f>D60/90</f>
        <v>0.35555555555555557</v>
      </c>
      <c r="E61" s="193"/>
    </row>
  </sheetData>
  <sheetProtection/>
  <mergeCells count="95">
    <mergeCell ref="B37:C37"/>
    <mergeCell ref="B40:AD40"/>
    <mergeCell ref="F52:H52"/>
    <mergeCell ref="D50:I50"/>
    <mergeCell ref="C47:C48"/>
    <mergeCell ref="C49:C50"/>
    <mergeCell ref="Q50:V50"/>
    <mergeCell ref="G47:G48"/>
    <mergeCell ref="B38:C38"/>
    <mergeCell ref="I47:I48"/>
    <mergeCell ref="A47:B51"/>
    <mergeCell ref="X50:AC50"/>
    <mergeCell ref="X48:AC48"/>
    <mergeCell ref="B41:C41"/>
    <mergeCell ref="J50:O50"/>
    <mergeCell ref="B44:C44"/>
    <mergeCell ref="B45:C45"/>
    <mergeCell ref="B46:C46"/>
    <mergeCell ref="H47:H48"/>
    <mergeCell ref="B42:C42"/>
    <mergeCell ref="B43:AD43"/>
    <mergeCell ref="B26:C26"/>
    <mergeCell ref="B39:C39"/>
    <mergeCell ref="B31:AD31"/>
    <mergeCell ref="B28:C28"/>
    <mergeCell ref="B27:C27"/>
    <mergeCell ref="B30:C30"/>
    <mergeCell ref="B29:C29"/>
    <mergeCell ref="X51:AC51"/>
    <mergeCell ref="J48:O48"/>
    <mergeCell ref="D47:D48"/>
    <mergeCell ref="E47:E48"/>
    <mergeCell ref="F47:F48"/>
    <mergeCell ref="Q48:V48"/>
    <mergeCell ref="J49:O49"/>
    <mergeCell ref="D49:I49"/>
    <mergeCell ref="X49:AC49"/>
    <mergeCell ref="Q49:V49"/>
    <mergeCell ref="B34:C34"/>
    <mergeCell ref="B36:C36"/>
    <mergeCell ref="B10:AD10"/>
    <mergeCell ref="B17:C17"/>
    <mergeCell ref="B20:C20"/>
    <mergeCell ref="B22:C22"/>
    <mergeCell ref="B21:AD21"/>
    <mergeCell ref="B19:C19"/>
    <mergeCell ref="B35:C35"/>
    <mergeCell ref="B24:C24"/>
    <mergeCell ref="D5:I5"/>
    <mergeCell ref="X6:AD7"/>
    <mergeCell ref="I7:I9"/>
    <mergeCell ref="B23:C23"/>
    <mergeCell ref="Q6:W7"/>
    <mergeCell ref="B16:C16"/>
    <mergeCell ref="B18:C18"/>
    <mergeCell ref="B14:C14"/>
    <mergeCell ref="F7:F9"/>
    <mergeCell ref="G7:G9"/>
    <mergeCell ref="B13:C13"/>
    <mergeCell ref="E7:E9"/>
    <mergeCell ref="B12:AD12"/>
    <mergeCell ref="Q9:R9"/>
    <mergeCell ref="X9:Y9"/>
    <mergeCell ref="D58:E58"/>
    <mergeCell ref="D1:AD1"/>
    <mergeCell ref="A4:AD4"/>
    <mergeCell ref="A5:A9"/>
    <mergeCell ref="B5:C9"/>
    <mergeCell ref="H7:H9"/>
    <mergeCell ref="B15:C15"/>
    <mergeCell ref="Q2:AD2"/>
    <mergeCell ref="D2:P2"/>
    <mergeCell ref="B25:C25"/>
    <mergeCell ref="D59:E59"/>
    <mergeCell ref="J5:AD5"/>
    <mergeCell ref="D61:E61"/>
    <mergeCell ref="D52:E52"/>
    <mergeCell ref="J52:P52"/>
    <mergeCell ref="Q52:W52"/>
    <mergeCell ref="D60:E60"/>
    <mergeCell ref="D55:E55"/>
    <mergeCell ref="D56:E56"/>
    <mergeCell ref="D57:E57"/>
    <mergeCell ref="X52:AD52"/>
    <mergeCell ref="A2:C2"/>
    <mergeCell ref="A3:C3"/>
    <mergeCell ref="D6:D9"/>
    <mergeCell ref="J8:AD8"/>
    <mergeCell ref="J6:P7"/>
    <mergeCell ref="E6:I6"/>
    <mergeCell ref="B33:C33"/>
    <mergeCell ref="J9:K9"/>
    <mergeCell ref="D3:AD3"/>
  </mergeCells>
  <printOptions/>
  <pageMargins left="1.4173228346456694" right="0.2362204724409449" top="0.7086614173228347" bottom="0.1968503937007874" header="0.7874015748031497" footer="0.5118110236220472"/>
  <pageSetup fitToHeight="1" fitToWidth="1"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GSM</dc:creator>
  <cp:keywords/>
  <dc:description/>
  <cp:lastModifiedBy>Marcin</cp:lastModifiedBy>
  <cp:lastPrinted>2012-03-29T10:19:55Z</cp:lastPrinted>
  <dcterms:created xsi:type="dcterms:W3CDTF">2007-01-22T19:12:24Z</dcterms:created>
  <dcterms:modified xsi:type="dcterms:W3CDTF">2019-09-05T10:42:12Z</dcterms:modified>
  <cp:category/>
  <cp:version/>
  <cp:contentType/>
  <cp:contentStatus/>
</cp:coreProperties>
</file>